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isamova1\обмен2\ФИНАНСИРОВАНИЕ\2024\сентябрь 24\"/>
    </mc:Choice>
  </mc:AlternateContent>
  <xr:revisionPtr revIDLastSave="0" documentId="13_ncr:1_{164AAB6B-BC0F-4145-B67C-46BD26F8C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60" i="1"/>
  <c r="B60" i="1"/>
  <c r="C58" i="1"/>
  <c r="C56" i="1"/>
  <c r="B56" i="1"/>
  <c r="B55" i="1"/>
  <c r="C54" i="1"/>
  <c r="B54" i="1"/>
  <c r="B53" i="1" s="1"/>
  <c r="B61" i="1" s="1"/>
  <c r="I45" i="1"/>
  <c r="H45" i="1"/>
  <c r="G45" i="1"/>
  <c r="E45" i="1"/>
  <c r="I44" i="1"/>
  <c r="H44" i="1"/>
  <c r="G44" i="1"/>
  <c r="E44" i="1"/>
  <c r="I43" i="1"/>
  <c r="H43" i="1"/>
  <c r="G43" i="1"/>
  <c r="E43" i="1"/>
  <c r="I42" i="1"/>
  <c r="H42" i="1"/>
  <c r="G42" i="1"/>
  <c r="E42" i="1"/>
  <c r="I40" i="1"/>
  <c r="H40" i="1"/>
  <c r="G40" i="1"/>
  <c r="E40" i="1"/>
  <c r="I39" i="1"/>
  <c r="H39" i="1"/>
  <c r="G39" i="1"/>
  <c r="E39" i="1"/>
  <c r="F38" i="1"/>
  <c r="G38" i="1" s="1"/>
  <c r="D38" i="1"/>
  <c r="C57" i="1" s="1"/>
  <c r="C38" i="1"/>
  <c r="B38" i="1"/>
  <c r="B57" i="1" s="1"/>
  <c r="I37" i="1"/>
  <c r="H37" i="1"/>
  <c r="G37" i="1"/>
  <c r="E37" i="1"/>
  <c r="I36" i="1"/>
  <c r="H36" i="1"/>
  <c r="G36" i="1"/>
  <c r="E36" i="1"/>
  <c r="I35" i="1"/>
  <c r="H35" i="1"/>
  <c r="G35" i="1"/>
  <c r="E35" i="1"/>
  <c r="I34" i="1"/>
  <c r="H34" i="1"/>
  <c r="G34" i="1"/>
  <c r="E34" i="1"/>
  <c r="I33" i="1"/>
  <c r="H33" i="1"/>
  <c r="G33" i="1"/>
  <c r="E33" i="1"/>
  <c r="I32" i="1"/>
  <c r="H32" i="1"/>
  <c r="G32" i="1"/>
  <c r="E32" i="1"/>
  <c r="I31" i="1"/>
  <c r="H31" i="1"/>
  <c r="G31" i="1"/>
  <c r="E31" i="1"/>
  <c r="I30" i="1"/>
  <c r="H30" i="1"/>
  <c r="G30" i="1"/>
  <c r="E30" i="1"/>
  <c r="F29" i="1"/>
  <c r="G29" i="1" s="1"/>
  <c r="D29" i="1"/>
  <c r="H29" i="1" s="1"/>
  <c r="C29" i="1"/>
  <c r="I29" i="1" s="1"/>
  <c r="B29" i="1"/>
  <c r="I28" i="1"/>
  <c r="H28" i="1"/>
  <c r="G28" i="1"/>
  <c r="E28" i="1"/>
  <c r="I27" i="1"/>
  <c r="H27" i="1"/>
  <c r="G27" i="1"/>
  <c r="E27" i="1"/>
  <c r="H26" i="1"/>
  <c r="F26" i="1"/>
  <c r="G26" i="1" s="1"/>
  <c r="D26" i="1"/>
  <c r="E26" i="1" s="1"/>
  <c r="C26" i="1"/>
  <c r="I26" i="1" s="1"/>
  <c r="B58" i="1"/>
  <c r="I25" i="1"/>
  <c r="H25" i="1"/>
  <c r="G25" i="1"/>
  <c r="E25" i="1"/>
  <c r="I24" i="1"/>
  <c r="H24" i="1"/>
  <c r="G24" i="1"/>
  <c r="E24" i="1"/>
  <c r="I23" i="1"/>
  <c r="H23" i="1"/>
  <c r="G23" i="1"/>
  <c r="E23" i="1"/>
  <c r="I22" i="1"/>
  <c r="H22" i="1"/>
  <c r="G22" i="1"/>
  <c r="E22" i="1"/>
  <c r="I21" i="1"/>
  <c r="H21" i="1"/>
  <c r="G21" i="1"/>
  <c r="E21" i="1"/>
  <c r="I20" i="1"/>
  <c r="H20" i="1"/>
  <c r="G20" i="1"/>
  <c r="E20" i="1"/>
  <c r="F19" i="1"/>
  <c r="G19" i="1" s="1"/>
  <c r="D19" i="1"/>
  <c r="H19" i="1" s="1"/>
  <c r="C19" i="1"/>
  <c r="I19" i="1" s="1"/>
  <c r="B19" i="1"/>
  <c r="I18" i="1"/>
  <c r="H18" i="1"/>
  <c r="G18" i="1"/>
  <c r="E18" i="1"/>
  <c r="I17" i="1"/>
  <c r="H17" i="1"/>
  <c r="G17" i="1"/>
  <c r="E17" i="1"/>
  <c r="I16" i="1"/>
  <c r="H16" i="1"/>
  <c r="G16" i="1"/>
  <c r="E16" i="1"/>
  <c r="I15" i="1"/>
  <c r="H15" i="1"/>
  <c r="G15" i="1"/>
  <c r="E15" i="1"/>
  <c r="I14" i="1"/>
  <c r="H14" i="1"/>
  <c r="G14" i="1"/>
  <c r="E14" i="1"/>
  <c r="I13" i="1"/>
  <c r="H13" i="1"/>
  <c r="G13" i="1"/>
  <c r="E13" i="1"/>
  <c r="I12" i="1"/>
  <c r="H12" i="1"/>
  <c r="G12" i="1"/>
  <c r="E12" i="1"/>
  <c r="I11" i="1"/>
  <c r="H11" i="1"/>
  <c r="G11" i="1"/>
  <c r="E11" i="1"/>
  <c r="I10" i="1"/>
  <c r="H10" i="1"/>
  <c r="G10" i="1"/>
  <c r="E10" i="1"/>
  <c r="I9" i="1"/>
  <c r="H9" i="1"/>
  <c r="G9" i="1"/>
  <c r="E9" i="1"/>
  <c r="F8" i="1"/>
  <c r="G8" i="1" s="1"/>
  <c r="D8" i="1"/>
  <c r="H8" i="1" s="1"/>
  <c r="C8" i="1"/>
  <c r="C46" i="1" s="1"/>
  <c r="C47" i="1" s="1"/>
  <c r="B8" i="1"/>
  <c r="B46" i="1" s="1"/>
  <c r="B47" i="1" s="1"/>
  <c r="I38" i="1" l="1"/>
  <c r="H38" i="1"/>
  <c r="H46" i="1" s="1"/>
  <c r="H47" i="1" s="1"/>
  <c r="F46" i="1"/>
  <c r="E19" i="1"/>
  <c r="D46" i="1"/>
  <c r="E8" i="1"/>
  <c r="E29" i="1"/>
  <c r="C55" i="1"/>
  <c r="C53" i="1" s="1"/>
  <c r="C61" i="1" s="1"/>
  <c r="I8" i="1"/>
  <c r="E38" i="1"/>
  <c r="I46" i="1" l="1"/>
  <c r="I47" i="1" s="1"/>
  <c r="E46" i="1"/>
  <c r="D47" i="1"/>
  <c r="E47" i="1" s="1"/>
  <c r="F47" i="1"/>
  <c r="G47" i="1" s="1"/>
  <c r="G46" i="1"/>
</calcChain>
</file>

<file path=xl/sharedStrings.xml><?xml version="1.0" encoding="utf-8"?>
<sst xmlns="http://schemas.openxmlformats.org/spreadsheetml/2006/main" count="68" uniqueCount="68">
  <si>
    <t>Справка</t>
  </si>
  <si>
    <t xml:space="preserve"> о финансировании из федерального бюджета в 2024 году</t>
  </si>
  <si>
    <t xml:space="preserve"> </t>
  </si>
  <si>
    <t xml:space="preserve"> рублей</t>
  </si>
  <si>
    <t>Наименование программы</t>
  </si>
  <si>
    <t>2024 год</t>
  </si>
  <si>
    <t xml:space="preserve">Лимиты согласно распоряжениям Правительства РФ </t>
  </si>
  <si>
    <t>Ассигнования (согласно соглашения)</t>
  </si>
  <si>
    <t xml:space="preserve">Доведено ПОФ на лицевые счета </t>
  </si>
  <si>
    <t>% исполнения ассигнований (гр.4/гр.3*100)</t>
  </si>
  <si>
    <t>Доведено до с/х товаропроизводителей</t>
  </si>
  <si>
    <t>% доведения ассигнований до с/х товаропроизводителей (гр.6/гр.3*100)</t>
  </si>
  <si>
    <t>Остаток ПОФ на лицевых счетах в районах (гр.4-гр.6)</t>
  </si>
  <si>
    <t>Остаток ассигнований         (гр. 3 - гр.4)</t>
  </si>
  <si>
    <t>9</t>
  </si>
  <si>
    <t>Субсидии на поддержку приоритетных направлений агропромышленного комплекса и развитие малых форм хозяйствования:</t>
  </si>
  <si>
    <t>субсидии на возмещение части затрат на поддержку племенного животноводства;</t>
  </si>
  <si>
    <t>субсидии на возмещение части затрат на поддержку элитного семеноводства;</t>
  </si>
  <si>
    <t>субсидии на возмещение части затрат сельскохозяйственных товаропроизводителей на уплату страховых премий, начисленных по договорам сельскохозяйственного страхования;</t>
  </si>
  <si>
    <t>субсидии на возмещение части затрат на производство круп.рог.скота на убой (в живом весе);</t>
  </si>
  <si>
    <t>субсидии на возмещение части затрат на проведение агротехнологических работ ;</t>
  </si>
  <si>
    <t xml:space="preserve">субсидии на поддержку производства молока; </t>
  </si>
  <si>
    <t>субсидии на возмещение части затрат, связанных с переработкой сырого молока крупного рогатого скота, козьего и овечьего на пищевую продукцию, по ставке на 1 тонну переработанного молока за счет средств федерального бюджета</t>
  </si>
  <si>
    <t>гранты в форме субсидии на развитие малых форм хозяйствования;</t>
  </si>
  <si>
    <t>Субсидии на возмещение производителям зерновых культур части затрат на производство и реализацию зерновых культур за счет средств федерального бюджета</t>
  </si>
  <si>
    <t>Субсидии на возмещение части затрат на уплату процентов по инвестиционным кредитам (займам) в агропромышленном комплексе</t>
  </si>
  <si>
    <t>Эффективное вовлечение в оборот земель сельскохозяйственного назначения и развитие мелиоративного комплекса:</t>
  </si>
  <si>
    <r>
      <t xml:space="preserve">субсидии на возмещение части затрат сельскохозяйственных товаропроизводителей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пашне. </t>
    </r>
    <r>
      <rPr>
        <b/>
        <sz val="24"/>
        <rFont val="Times New Roman"/>
        <family val="1"/>
        <charset val="204"/>
      </rPr>
      <t>Культуртехнические мероприятия.</t>
    </r>
  </si>
  <si>
    <r>
      <t>субсидии на возмещение части затрат сельскохозяйственных товаропроизводителей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пашне.</t>
    </r>
    <r>
      <rPr>
        <b/>
        <sz val="24"/>
        <rFont val="Times New Roman"/>
        <family val="1"/>
        <charset val="204"/>
      </rPr>
      <t xml:space="preserve"> Мероприятия по известкованию.</t>
    </r>
  </si>
  <si>
    <r>
      <t xml:space="preserve">субсидии на возмещение части затрат сельскохозяйственных товаропроизводителей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пашне. </t>
    </r>
    <r>
      <rPr>
        <b/>
        <sz val="24"/>
        <rFont val="Times New Roman"/>
        <family val="1"/>
        <charset val="204"/>
      </rPr>
      <t>Гидромелиративные мероприятия.</t>
    </r>
  </si>
  <si>
    <r>
      <t xml:space="preserve">субсидии на подготовку на проведение </t>
    </r>
    <r>
      <rPr>
        <b/>
        <sz val="24"/>
        <rFont val="Times New Roman"/>
        <family val="1"/>
        <charset val="204"/>
      </rPr>
      <t xml:space="preserve">кадастровых работ </t>
    </r>
  </si>
  <si>
    <r>
      <t xml:space="preserve">субсидии на подготовку проектов </t>
    </r>
    <r>
      <rPr>
        <b/>
        <sz val="24"/>
        <rFont val="Times New Roman"/>
        <family val="1"/>
        <charset val="204"/>
      </rPr>
      <t xml:space="preserve">межевания земельных участков </t>
    </r>
  </si>
  <si>
    <t xml:space="preserve">Субсидии на развитие сельского туризма </t>
  </si>
  <si>
    <t>Субсидии на реализацию проектов создания и развития крестьянского (фермерского) хозяйства</t>
  </si>
  <si>
    <t>субсидии на создание системы поддержки фермеров и развитие сельской кооперации</t>
  </si>
  <si>
    <t>субсидии на осуществление деятельности центра компетенций в сфере сельскохозяйственной кооперации и поддержки фермеров</t>
  </si>
  <si>
    <t>Субсидии на стимулирование увеличения производства картофеля и овощей:</t>
  </si>
  <si>
    <t>субсидии на возмещение части затрат на поддержку элитного семеноводства картофеля и овощных культур</t>
  </si>
  <si>
    <t xml:space="preserve">субсидии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(посевная площадь картофель) </t>
  </si>
  <si>
    <t xml:space="preserve">субсидии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(посевная площадь овощи открытого грунта) </t>
  </si>
  <si>
    <t>субсидии на возмещение части затрат на поддержку производства картофеля</t>
  </si>
  <si>
    <t>субсидии на возмещение части затрат на поддержку производства овощей</t>
  </si>
  <si>
    <t>субсидии на возмещение части затрат на поддержку производства картофеля (реализация картофеля ЛПХ)</t>
  </si>
  <si>
    <t>субсидии на возмещение части затрат на поддержку производства картофеля (реализация овощей ЛПХ)</t>
  </si>
  <si>
    <t>субсидии на возмещение части затрат на производство овощей защищенного грунта, произведенных с применением технологии досвечивания</t>
  </si>
  <si>
    <t>Комплексное развитие сельских территорий (КРСТ)</t>
  </si>
  <si>
    <t>субсидии на улучшение жилищных условий граждан, проживающих в сельской местности, в том числе молодых семей и молодых специалистов</t>
  </si>
  <si>
    <t>субсидии на строительство жилого помещения (жилого дома), предоставляемого гражданам Российской Федерации, проживающим на сельских территориях, по договору найма жилого помещения</t>
  </si>
  <si>
    <t>субсидии на 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</t>
  </si>
  <si>
    <t>субсидии на реализацию мероприятий по благоустройству сельских территорий</t>
  </si>
  <si>
    <t>субсидии на реализацию проектов комплексного развития сельских территорий (сельских агломераций)</t>
  </si>
  <si>
    <t>субсидии на возмещение затрат сельскохозяйственным товаропроизводителям по ученическим договорам и договорам о целевом обучении</t>
  </si>
  <si>
    <t>субсидии на возмещение затрат сельскохозяйственным товаропроизводителям, связанных с привлечением студентов для прохождения практики</t>
  </si>
  <si>
    <t>Итого финансирование из федерального бюджета</t>
  </si>
  <si>
    <t>Итого финансирование из федерального бюджета без учета КРСТ</t>
  </si>
  <si>
    <r>
      <rPr>
        <sz val="16"/>
        <rFont val="Times New Roman"/>
        <family val="1"/>
      </rPr>
      <t>Наименование меры поддержки</t>
    </r>
  </si>
  <si>
    <r>
      <rPr>
        <sz val="16"/>
        <rFont val="Times New Roman"/>
        <family val="1"/>
      </rPr>
      <t>Федеральный бюджет</t>
    </r>
  </si>
  <si>
    <r>
      <rPr>
        <sz val="16"/>
        <rFont val="Times New Roman"/>
        <family val="1"/>
      </rPr>
      <t>Планируемый объем поддержки</t>
    </r>
  </si>
  <si>
    <r>
      <rPr>
        <sz val="16"/>
        <rFont val="Times New Roman"/>
        <family val="1"/>
      </rPr>
      <t>Фактический объем предоставленной поддержки по
состоянию на дату</t>
    </r>
  </si>
  <si>
    <r>
      <rPr>
        <b/>
        <sz val="16"/>
        <rFont val="Times New Roman"/>
        <family val="1"/>
      </rPr>
      <t>Итого, в том числе:</t>
    </r>
  </si>
  <si>
    <r>
      <rPr>
        <sz val="16"/>
        <rFont val="Times New Roman"/>
        <family val="1"/>
      </rPr>
      <t>Поддержка животноводства</t>
    </r>
  </si>
  <si>
    <r>
      <rPr>
        <sz val="16"/>
        <rFont val="Times New Roman"/>
        <family val="1"/>
      </rPr>
      <t>Поддержка растениеводства</t>
    </r>
  </si>
  <si>
    <r>
      <rPr>
        <sz val="16"/>
        <rFont val="Times New Roman"/>
        <family val="1"/>
      </rPr>
      <t>Субсидии  и  субвенции  на  возмещение  процентной  ставки  по кредитам</t>
    </r>
  </si>
  <si>
    <r>
      <rPr>
        <sz val="16"/>
        <rFont val="Times New Roman"/>
        <family val="1"/>
      </rPr>
      <t>Программа    комплексного    развития    сельских    территорий    и адресная инвестиционная программа</t>
    </r>
  </si>
  <si>
    <r>
      <rPr>
        <sz val="16"/>
        <rFont val="Times New Roman"/>
        <family val="1"/>
      </rPr>
      <t>Поддержка малых форм хозяйствования</t>
    </r>
  </si>
  <si>
    <r>
      <rPr>
        <sz val="16"/>
        <rFont val="Times New Roman"/>
        <family val="1"/>
      </rPr>
      <t>Финансовое     обеспечение     уставной     деятельности     «Фонда поддержки  агропромышленного  комплекса  и  проектов  развития производительных сил муниципальных образований»</t>
    </r>
  </si>
  <si>
    <r>
      <rPr>
        <sz val="16"/>
        <rFont val="Times New Roman"/>
        <family val="1"/>
      </rPr>
      <t>Прочие направления</t>
    </r>
  </si>
  <si>
    <t>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</si>
</sst>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5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D9D9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justify"/>
    </xf>
    <xf numFmtId="49" fontId="4" fillId="2" borderId="9" xfId="0" applyNumberFormat="1" applyFont="1" applyFill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 indent="1"/>
    </xf>
    <xf numFmtId="4" fontId="9" fillId="0" borderId="11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1"/>
    </xf>
    <xf numFmtId="4" fontId="9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4" fontId="7" fillId="3" borderId="14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10" fontId="6" fillId="3" borderId="14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4" fontId="7" fillId="3" borderId="17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10" fontId="7" fillId="3" borderId="17" xfId="0" applyNumberFormat="1" applyFont="1" applyFill="1" applyBorder="1" applyAlignment="1">
      <alignment horizontal="center" vertical="center"/>
    </xf>
    <xf numFmtId="10" fontId="6" fillId="3" borderId="17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 indent="1"/>
    </xf>
    <xf numFmtId="4" fontId="9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4" fontId="9" fillId="0" borderId="14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4" xfId="0" applyNumberFormat="1" applyFont="1" applyBorder="1" applyAlignment="1">
      <alignment horizontal="center" vertical="center"/>
    </xf>
    <xf numFmtId="0" fontId="6" fillId="3" borderId="19" xfId="0" applyFont="1" applyFill="1" applyBorder="1" applyAlignment="1">
      <alignment horizontal="left" vertical="center" wrapText="1"/>
    </xf>
    <xf numFmtId="4" fontId="7" fillId="3" borderId="20" xfId="0" applyNumberFormat="1" applyFont="1" applyFill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10" fontId="7" fillId="3" borderId="20" xfId="0" applyNumberFormat="1" applyFont="1" applyFill="1" applyBorder="1" applyAlignment="1">
      <alignment horizontal="center" vertical="center"/>
    </xf>
    <xf numFmtId="10" fontId="6" fillId="3" borderId="20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0" fontId="8" fillId="4" borderId="5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 indent="1"/>
    </xf>
    <xf numFmtId="4" fontId="9" fillId="0" borderId="23" xfId="0" applyNumberFormat="1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10" fontId="8" fillId="0" borderId="23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 wrapText="1"/>
    </xf>
    <xf numFmtId="4" fontId="6" fillId="5" borderId="17" xfId="0" applyNumberFormat="1" applyFont="1" applyFill="1" applyBorder="1" applyAlignment="1">
      <alignment horizontal="center" vertical="center"/>
    </xf>
    <xf numFmtId="10" fontId="6" fillId="5" borderId="17" xfId="0" applyNumberFormat="1" applyFont="1" applyFill="1" applyBorder="1" applyAlignment="1">
      <alignment horizontal="center" vertical="center"/>
    </xf>
    <xf numFmtId="4" fontId="6" fillId="5" borderId="18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 wrapText="1"/>
    </xf>
    <xf numFmtId="4" fontId="6" fillId="5" borderId="14" xfId="0" applyNumberFormat="1" applyFont="1" applyFill="1" applyBorder="1" applyAlignment="1">
      <alignment horizontal="center" vertical="center"/>
    </xf>
    <xf numFmtId="10" fontId="6" fillId="5" borderId="14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30" xfId="0" applyFont="1" applyBorder="1" applyAlignment="1">
      <alignment horizontal="left" vertical="top" wrapText="1" indent="1"/>
    </xf>
    <xf numFmtId="0" fontId="10" fillId="0" borderId="30" xfId="0" applyFont="1" applyBorder="1" applyAlignment="1">
      <alignment horizontal="center" vertical="top" wrapText="1"/>
    </xf>
    <xf numFmtId="0" fontId="13" fillId="6" borderId="30" xfId="0" applyFont="1" applyFill="1" applyBorder="1" applyAlignment="1">
      <alignment horizontal="left" vertical="top" wrapText="1"/>
    </xf>
    <xf numFmtId="4" fontId="10" fillId="6" borderId="30" xfId="0" applyNumberFormat="1" applyFont="1" applyFill="1" applyBorder="1" applyAlignment="1">
      <alignment horizontal="center" wrapText="1"/>
    </xf>
    <xf numFmtId="0" fontId="11" fillId="0" borderId="30" xfId="0" applyFont="1" applyBorder="1" applyAlignment="1">
      <alignment horizontal="left" vertical="top" wrapText="1"/>
    </xf>
    <xf numFmtId="4" fontId="10" fillId="0" borderId="3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4" fontId="9" fillId="0" borderId="11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10" fontId="9" fillId="0" borderId="1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0" borderId="26" xfId="0" applyFont="1" applyBorder="1" applyAlignment="1">
      <alignment horizontal="left" vertical="top" wrapText="1" indent="10"/>
    </xf>
    <xf numFmtId="0" fontId="11" fillId="0" borderId="29" xfId="0" applyFont="1" applyBorder="1" applyAlignment="1">
      <alignment horizontal="left" vertical="top" wrapText="1" indent="10"/>
    </xf>
    <xf numFmtId="0" fontId="11" fillId="0" borderId="27" xfId="0" applyFont="1" applyBorder="1" applyAlignment="1">
      <alignment horizontal="left" vertical="top" wrapText="1" indent="7"/>
    </xf>
    <xf numFmtId="0" fontId="11" fillId="0" borderId="28" xfId="0" applyFont="1" applyBorder="1" applyAlignment="1">
      <alignment horizontal="left" vertical="top" wrapText="1" indent="7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zoomScale="40" zoomScaleNormal="40" workbookViewId="0">
      <selection activeCell="G67" sqref="G67"/>
    </sheetView>
  </sheetViews>
  <sheetFormatPr defaultRowHeight="15" x14ac:dyDescent="0.25"/>
  <cols>
    <col min="1" max="1" width="217.28515625" customWidth="1"/>
    <col min="2" max="2" width="40.42578125" customWidth="1"/>
    <col min="3" max="3" width="37.5703125" customWidth="1"/>
    <col min="4" max="4" width="37" customWidth="1"/>
    <col min="5" max="5" width="29.140625" customWidth="1"/>
    <col min="6" max="6" width="39.140625" customWidth="1"/>
    <col min="7" max="7" width="39.42578125" customWidth="1"/>
    <col min="8" max="8" width="37.85546875" customWidth="1"/>
    <col min="9" max="9" width="36.5703125" customWidth="1"/>
    <col min="257" max="257" width="217.28515625" customWidth="1"/>
    <col min="258" max="258" width="40.42578125" customWidth="1"/>
    <col min="259" max="259" width="37.5703125" customWidth="1"/>
    <col min="260" max="260" width="37" customWidth="1"/>
    <col min="261" max="261" width="29.140625" customWidth="1"/>
    <col min="262" max="262" width="39.140625" customWidth="1"/>
    <col min="263" max="263" width="39.42578125" customWidth="1"/>
    <col min="264" max="264" width="37.85546875" customWidth="1"/>
    <col min="265" max="265" width="36.5703125" customWidth="1"/>
    <col min="513" max="513" width="217.28515625" customWidth="1"/>
    <col min="514" max="514" width="40.42578125" customWidth="1"/>
    <col min="515" max="515" width="37.5703125" customWidth="1"/>
    <col min="516" max="516" width="37" customWidth="1"/>
    <col min="517" max="517" width="29.140625" customWidth="1"/>
    <col min="518" max="518" width="39.140625" customWidth="1"/>
    <col min="519" max="519" width="39.42578125" customWidth="1"/>
    <col min="520" max="520" width="37.85546875" customWidth="1"/>
    <col min="521" max="521" width="36.5703125" customWidth="1"/>
    <col min="769" max="769" width="217.28515625" customWidth="1"/>
    <col min="770" max="770" width="40.42578125" customWidth="1"/>
    <col min="771" max="771" width="37.5703125" customWidth="1"/>
    <col min="772" max="772" width="37" customWidth="1"/>
    <col min="773" max="773" width="29.140625" customWidth="1"/>
    <col min="774" max="774" width="39.140625" customWidth="1"/>
    <col min="775" max="775" width="39.42578125" customWidth="1"/>
    <col min="776" max="776" width="37.85546875" customWidth="1"/>
    <col min="777" max="777" width="36.5703125" customWidth="1"/>
    <col min="1025" max="1025" width="217.28515625" customWidth="1"/>
    <col min="1026" max="1026" width="40.42578125" customWidth="1"/>
    <col min="1027" max="1027" width="37.5703125" customWidth="1"/>
    <col min="1028" max="1028" width="37" customWidth="1"/>
    <col min="1029" max="1029" width="29.140625" customWidth="1"/>
    <col min="1030" max="1030" width="39.140625" customWidth="1"/>
    <col min="1031" max="1031" width="39.42578125" customWidth="1"/>
    <col min="1032" max="1032" width="37.85546875" customWidth="1"/>
    <col min="1033" max="1033" width="36.5703125" customWidth="1"/>
    <col min="1281" max="1281" width="217.28515625" customWidth="1"/>
    <col min="1282" max="1282" width="40.42578125" customWidth="1"/>
    <col min="1283" max="1283" width="37.5703125" customWidth="1"/>
    <col min="1284" max="1284" width="37" customWidth="1"/>
    <col min="1285" max="1285" width="29.140625" customWidth="1"/>
    <col min="1286" max="1286" width="39.140625" customWidth="1"/>
    <col min="1287" max="1287" width="39.42578125" customWidth="1"/>
    <col min="1288" max="1288" width="37.85546875" customWidth="1"/>
    <col min="1289" max="1289" width="36.5703125" customWidth="1"/>
    <col min="1537" max="1537" width="217.28515625" customWidth="1"/>
    <col min="1538" max="1538" width="40.42578125" customWidth="1"/>
    <col min="1539" max="1539" width="37.5703125" customWidth="1"/>
    <col min="1540" max="1540" width="37" customWidth="1"/>
    <col min="1541" max="1541" width="29.140625" customWidth="1"/>
    <col min="1542" max="1542" width="39.140625" customWidth="1"/>
    <col min="1543" max="1543" width="39.42578125" customWidth="1"/>
    <col min="1544" max="1544" width="37.85546875" customWidth="1"/>
    <col min="1545" max="1545" width="36.5703125" customWidth="1"/>
    <col min="1793" max="1793" width="217.28515625" customWidth="1"/>
    <col min="1794" max="1794" width="40.42578125" customWidth="1"/>
    <col min="1795" max="1795" width="37.5703125" customWidth="1"/>
    <col min="1796" max="1796" width="37" customWidth="1"/>
    <col min="1797" max="1797" width="29.140625" customWidth="1"/>
    <col min="1798" max="1798" width="39.140625" customWidth="1"/>
    <col min="1799" max="1799" width="39.42578125" customWidth="1"/>
    <col min="1800" max="1800" width="37.85546875" customWidth="1"/>
    <col min="1801" max="1801" width="36.5703125" customWidth="1"/>
    <col min="2049" max="2049" width="217.28515625" customWidth="1"/>
    <col min="2050" max="2050" width="40.42578125" customWidth="1"/>
    <col min="2051" max="2051" width="37.5703125" customWidth="1"/>
    <col min="2052" max="2052" width="37" customWidth="1"/>
    <col min="2053" max="2053" width="29.140625" customWidth="1"/>
    <col min="2054" max="2054" width="39.140625" customWidth="1"/>
    <col min="2055" max="2055" width="39.42578125" customWidth="1"/>
    <col min="2056" max="2056" width="37.85546875" customWidth="1"/>
    <col min="2057" max="2057" width="36.5703125" customWidth="1"/>
    <col min="2305" max="2305" width="217.28515625" customWidth="1"/>
    <col min="2306" max="2306" width="40.42578125" customWidth="1"/>
    <col min="2307" max="2307" width="37.5703125" customWidth="1"/>
    <col min="2308" max="2308" width="37" customWidth="1"/>
    <col min="2309" max="2309" width="29.140625" customWidth="1"/>
    <col min="2310" max="2310" width="39.140625" customWidth="1"/>
    <col min="2311" max="2311" width="39.42578125" customWidth="1"/>
    <col min="2312" max="2312" width="37.85546875" customWidth="1"/>
    <col min="2313" max="2313" width="36.5703125" customWidth="1"/>
    <col min="2561" max="2561" width="217.28515625" customWidth="1"/>
    <col min="2562" max="2562" width="40.42578125" customWidth="1"/>
    <col min="2563" max="2563" width="37.5703125" customWidth="1"/>
    <col min="2564" max="2564" width="37" customWidth="1"/>
    <col min="2565" max="2565" width="29.140625" customWidth="1"/>
    <col min="2566" max="2566" width="39.140625" customWidth="1"/>
    <col min="2567" max="2567" width="39.42578125" customWidth="1"/>
    <col min="2568" max="2568" width="37.85546875" customWidth="1"/>
    <col min="2569" max="2569" width="36.5703125" customWidth="1"/>
    <col min="2817" max="2817" width="217.28515625" customWidth="1"/>
    <col min="2818" max="2818" width="40.42578125" customWidth="1"/>
    <col min="2819" max="2819" width="37.5703125" customWidth="1"/>
    <col min="2820" max="2820" width="37" customWidth="1"/>
    <col min="2821" max="2821" width="29.140625" customWidth="1"/>
    <col min="2822" max="2822" width="39.140625" customWidth="1"/>
    <col min="2823" max="2823" width="39.42578125" customWidth="1"/>
    <col min="2824" max="2824" width="37.85546875" customWidth="1"/>
    <col min="2825" max="2825" width="36.5703125" customWidth="1"/>
    <col min="3073" max="3073" width="217.28515625" customWidth="1"/>
    <col min="3074" max="3074" width="40.42578125" customWidth="1"/>
    <col min="3075" max="3075" width="37.5703125" customWidth="1"/>
    <col min="3076" max="3076" width="37" customWidth="1"/>
    <col min="3077" max="3077" width="29.140625" customWidth="1"/>
    <col min="3078" max="3078" width="39.140625" customWidth="1"/>
    <col min="3079" max="3079" width="39.42578125" customWidth="1"/>
    <col min="3080" max="3080" width="37.85546875" customWidth="1"/>
    <col min="3081" max="3081" width="36.5703125" customWidth="1"/>
    <col min="3329" max="3329" width="217.28515625" customWidth="1"/>
    <col min="3330" max="3330" width="40.42578125" customWidth="1"/>
    <col min="3331" max="3331" width="37.5703125" customWidth="1"/>
    <col min="3332" max="3332" width="37" customWidth="1"/>
    <col min="3333" max="3333" width="29.140625" customWidth="1"/>
    <col min="3334" max="3334" width="39.140625" customWidth="1"/>
    <col min="3335" max="3335" width="39.42578125" customWidth="1"/>
    <col min="3336" max="3336" width="37.85546875" customWidth="1"/>
    <col min="3337" max="3337" width="36.5703125" customWidth="1"/>
    <col min="3585" max="3585" width="217.28515625" customWidth="1"/>
    <col min="3586" max="3586" width="40.42578125" customWidth="1"/>
    <col min="3587" max="3587" width="37.5703125" customWidth="1"/>
    <col min="3588" max="3588" width="37" customWidth="1"/>
    <col min="3589" max="3589" width="29.140625" customWidth="1"/>
    <col min="3590" max="3590" width="39.140625" customWidth="1"/>
    <col min="3591" max="3591" width="39.42578125" customWidth="1"/>
    <col min="3592" max="3592" width="37.85546875" customWidth="1"/>
    <col min="3593" max="3593" width="36.5703125" customWidth="1"/>
    <col min="3841" max="3841" width="217.28515625" customWidth="1"/>
    <col min="3842" max="3842" width="40.42578125" customWidth="1"/>
    <col min="3843" max="3843" width="37.5703125" customWidth="1"/>
    <col min="3844" max="3844" width="37" customWidth="1"/>
    <col min="3845" max="3845" width="29.140625" customWidth="1"/>
    <col min="3846" max="3846" width="39.140625" customWidth="1"/>
    <col min="3847" max="3847" width="39.42578125" customWidth="1"/>
    <col min="3848" max="3848" width="37.85546875" customWidth="1"/>
    <col min="3849" max="3849" width="36.5703125" customWidth="1"/>
    <col min="4097" max="4097" width="217.28515625" customWidth="1"/>
    <col min="4098" max="4098" width="40.42578125" customWidth="1"/>
    <col min="4099" max="4099" width="37.5703125" customWidth="1"/>
    <col min="4100" max="4100" width="37" customWidth="1"/>
    <col min="4101" max="4101" width="29.140625" customWidth="1"/>
    <col min="4102" max="4102" width="39.140625" customWidth="1"/>
    <col min="4103" max="4103" width="39.42578125" customWidth="1"/>
    <col min="4104" max="4104" width="37.85546875" customWidth="1"/>
    <col min="4105" max="4105" width="36.5703125" customWidth="1"/>
    <col min="4353" max="4353" width="217.28515625" customWidth="1"/>
    <col min="4354" max="4354" width="40.42578125" customWidth="1"/>
    <col min="4355" max="4355" width="37.5703125" customWidth="1"/>
    <col min="4356" max="4356" width="37" customWidth="1"/>
    <col min="4357" max="4357" width="29.140625" customWidth="1"/>
    <col min="4358" max="4358" width="39.140625" customWidth="1"/>
    <col min="4359" max="4359" width="39.42578125" customWidth="1"/>
    <col min="4360" max="4360" width="37.85546875" customWidth="1"/>
    <col min="4361" max="4361" width="36.5703125" customWidth="1"/>
    <col min="4609" max="4609" width="217.28515625" customWidth="1"/>
    <col min="4610" max="4610" width="40.42578125" customWidth="1"/>
    <col min="4611" max="4611" width="37.5703125" customWidth="1"/>
    <col min="4612" max="4612" width="37" customWidth="1"/>
    <col min="4613" max="4613" width="29.140625" customWidth="1"/>
    <col min="4614" max="4614" width="39.140625" customWidth="1"/>
    <col min="4615" max="4615" width="39.42578125" customWidth="1"/>
    <col min="4616" max="4616" width="37.85546875" customWidth="1"/>
    <col min="4617" max="4617" width="36.5703125" customWidth="1"/>
    <col min="4865" max="4865" width="217.28515625" customWidth="1"/>
    <col min="4866" max="4866" width="40.42578125" customWidth="1"/>
    <col min="4867" max="4867" width="37.5703125" customWidth="1"/>
    <col min="4868" max="4868" width="37" customWidth="1"/>
    <col min="4869" max="4869" width="29.140625" customWidth="1"/>
    <col min="4870" max="4870" width="39.140625" customWidth="1"/>
    <col min="4871" max="4871" width="39.42578125" customWidth="1"/>
    <col min="4872" max="4872" width="37.85546875" customWidth="1"/>
    <col min="4873" max="4873" width="36.5703125" customWidth="1"/>
    <col min="5121" max="5121" width="217.28515625" customWidth="1"/>
    <col min="5122" max="5122" width="40.42578125" customWidth="1"/>
    <col min="5123" max="5123" width="37.5703125" customWidth="1"/>
    <col min="5124" max="5124" width="37" customWidth="1"/>
    <col min="5125" max="5125" width="29.140625" customWidth="1"/>
    <col min="5126" max="5126" width="39.140625" customWidth="1"/>
    <col min="5127" max="5127" width="39.42578125" customWidth="1"/>
    <col min="5128" max="5128" width="37.85546875" customWidth="1"/>
    <col min="5129" max="5129" width="36.5703125" customWidth="1"/>
    <col min="5377" max="5377" width="217.28515625" customWidth="1"/>
    <col min="5378" max="5378" width="40.42578125" customWidth="1"/>
    <col min="5379" max="5379" width="37.5703125" customWidth="1"/>
    <col min="5380" max="5380" width="37" customWidth="1"/>
    <col min="5381" max="5381" width="29.140625" customWidth="1"/>
    <col min="5382" max="5382" width="39.140625" customWidth="1"/>
    <col min="5383" max="5383" width="39.42578125" customWidth="1"/>
    <col min="5384" max="5384" width="37.85546875" customWidth="1"/>
    <col min="5385" max="5385" width="36.5703125" customWidth="1"/>
    <col min="5633" max="5633" width="217.28515625" customWidth="1"/>
    <col min="5634" max="5634" width="40.42578125" customWidth="1"/>
    <col min="5635" max="5635" width="37.5703125" customWidth="1"/>
    <col min="5636" max="5636" width="37" customWidth="1"/>
    <col min="5637" max="5637" width="29.140625" customWidth="1"/>
    <col min="5638" max="5638" width="39.140625" customWidth="1"/>
    <col min="5639" max="5639" width="39.42578125" customWidth="1"/>
    <col min="5640" max="5640" width="37.85546875" customWidth="1"/>
    <col min="5641" max="5641" width="36.5703125" customWidth="1"/>
    <col min="5889" max="5889" width="217.28515625" customWidth="1"/>
    <col min="5890" max="5890" width="40.42578125" customWidth="1"/>
    <col min="5891" max="5891" width="37.5703125" customWidth="1"/>
    <col min="5892" max="5892" width="37" customWidth="1"/>
    <col min="5893" max="5893" width="29.140625" customWidth="1"/>
    <col min="5894" max="5894" width="39.140625" customWidth="1"/>
    <col min="5895" max="5895" width="39.42578125" customWidth="1"/>
    <col min="5896" max="5896" width="37.85546875" customWidth="1"/>
    <col min="5897" max="5897" width="36.5703125" customWidth="1"/>
    <col min="6145" max="6145" width="217.28515625" customWidth="1"/>
    <col min="6146" max="6146" width="40.42578125" customWidth="1"/>
    <col min="6147" max="6147" width="37.5703125" customWidth="1"/>
    <col min="6148" max="6148" width="37" customWidth="1"/>
    <col min="6149" max="6149" width="29.140625" customWidth="1"/>
    <col min="6150" max="6150" width="39.140625" customWidth="1"/>
    <col min="6151" max="6151" width="39.42578125" customWidth="1"/>
    <col min="6152" max="6152" width="37.85546875" customWidth="1"/>
    <col min="6153" max="6153" width="36.5703125" customWidth="1"/>
    <col min="6401" max="6401" width="217.28515625" customWidth="1"/>
    <col min="6402" max="6402" width="40.42578125" customWidth="1"/>
    <col min="6403" max="6403" width="37.5703125" customWidth="1"/>
    <col min="6404" max="6404" width="37" customWidth="1"/>
    <col min="6405" max="6405" width="29.140625" customWidth="1"/>
    <col min="6406" max="6406" width="39.140625" customWidth="1"/>
    <col min="6407" max="6407" width="39.42578125" customWidth="1"/>
    <col min="6408" max="6408" width="37.85546875" customWidth="1"/>
    <col min="6409" max="6409" width="36.5703125" customWidth="1"/>
    <col min="6657" max="6657" width="217.28515625" customWidth="1"/>
    <col min="6658" max="6658" width="40.42578125" customWidth="1"/>
    <col min="6659" max="6659" width="37.5703125" customWidth="1"/>
    <col min="6660" max="6660" width="37" customWidth="1"/>
    <col min="6661" max="6661" width="29.140625" customWidth="1"/>
    <col min="6662" max="6662" width="39.140625" customWidth="1"/>
    <col min="6663" max="6663" width="39.42578125" customWidth="1"/>
    <col min="6664" max="6664" width="37.85546875" customWidth="1"/>
    <col min="6665" max="6665" width="36.5703125" customWidth="1"/>
    <col min="6913" max="6913" width="217.28515625" customWidth="1"/>
    <col min="6914" max="6914" width="40.42578125" customWidth="1"/>
    <col min="6915" max="6915" width="37.5703125" customWidth="1"/>
    <col min="6916" max="6916" width="37" customWidth="1"/>
    <col min="6917" max="6917" width="29.140625" customWidth="1"/>
    <col min="6918" max="6918" width="39.140625" customWidth="1"/>
    <col min="6919" max="6919" width="39.42578125" customWidth="1"/>
    <col min="6920" max="6920" width="37.85546875" customWidth="1"/>
    <col min="6921" max="6921" width="36.5703125" customWidth="1"/>
    <col min="7169" max="7169" width="217.28515625" customWidth="1"/>
    <col min="7170" max="7170" width="40.42578125" customWidth="1"/>
    <col min="7171" max="7171" width="37.5703125" customWidth="1"/>
    <col min="7172" max="7172" width="37" customWidth="1"/>
    <col min="7173" max="7173" width="29.140625" customWidth="1"/>
    <col min="7174" max="7174" width="39.140625" customWidth="1"/>
    <col min="7175" max="7175" width="39.42578125" customWidth="1"/>
    <col min="7176" max="7176" width="37.85546875" customWidth="1"/>
    <col min="7177" max="7177" width="36.5703125" customWidth="1"/>
    <col min="7425" max="7425" width="217.28515625" customWidth="1"/>
    <col min="7426" max="7426" width="40.42578125" customWidth="1"/>
    <col min="7427" max="7427" width="37.5703125" customWidth="1"/>
    <col min="7428" max="7428" width="37" customWidth="1"/>
    <col min="7429" max="7429" width="29.140625" customWidth="1"/>
    <col min="7430" max="7430" width="39.140625" customWidth="1"/>
    <col min="7431" max="7431" width="39.42578125" customWidth="1"/>
    <col min="7432" max="7432" width="37.85546875" customWidth="1"/>
    <col min="7433" max="7433" width="36.5703125" customWidth="1"/>
    <col min="7681" max="7681" width="217.28515625" customWidth="1"/>
    <col min="7682" max="7682" width="40.42578125" customWidth="1"/>
    <col min="7683" max="7683" width="37.5703125" customWidth="1"/>
    <col min="7684" max="7684" width="37" customWidth="1"/>
    <col min="7685" max="7685" width="29.140625" customWidth="1"/>
    <col min="7686" max="7686" width="39.140625" customWidth="1"/>
    <col min="7687" max="7687" width="39.42578125" customWidth="1"/>
    <col min="7688" max="7688" width="37.85546875" customWidth="1"/>
    <col min="7689" max="7689" width="36.5703125" customWidth="1"/>
    <col min="7937" max="7937" width="217.28515625" customWidth="1"/>
    <col min="7938" max="7938" width="40.42578125" customWidth="1"/>
    <col min="7939" max="7939" width="37.5703125" customWidth="1"/>
    <col min="7940" max="7940" width="37" customWidth="1"/>
    <col min="7941" max="7941" width="29.140625" customWidth="1"/>
    <col min="7942" max="7942" width="39.140625" customWidth="1"/>
    <col min="7943" max="7943" width="39.42578125" customWidth="1"/>
    <col min="7944" max="7944" width="37.85546875" customWidth="1"/>
    <col min="7945" max="7945" width="36.5703125" customWidth="1"/>
    <col min="8193" max="8193" width="217.28515625" customWidth="1"/>
    <col min="8194" max="8194" width="40.42578125" customWidth="1"/>
    <col min="8195" max="8195" width="37.5703125" customWidth="1"/>
    <col min="8196" max="8196" width="37" customWidth="1"/>
    <col min="8197" max="8197" width="29.140625" customWidth="1"/>
    <col min="8198" max="8198" width="39.140625" customWidth="1"/>
    <col min="8199" max="8199" width="39.42578125" customWidth="1"/>
    <col min="8200" max="8200" width="37.85546875" customWidth="1"/>
    <col min="8201" max="8201" width="36.5703125" customWidth="1"/>
    <col min="8449" max="8449" width="217.28515625" customWidth="1"/>
    <col min="8450" max="8450" width="40.42578125" customWidth="1"/>
    <col min="8451" max="8451" width="37.5703125" customWidth="1"/>
    <col min="8452" max="8452" width="37" customWidth="1"/>
    <col min="8453" max="8453" width="29.140625" customWidth="1"/>
    <col min="8454" max="8454" width="39.140625" customWidth="1"/>
    <col min="8455" max="8455" width="39.42578125" customWidth="1"/>
    <col min="8456" max="8456" width="37.85546875" customWidth="1"/>
    <col min="8457" max="8457" width="36.5703125" customWidth="1"/>
    <col min="8705" max="8705" width="217.28515625" customWidth="1"/>
    <col min="8706" max="8706" width="40.42578125" customWidth="1"/>
    <col min="8707" max="8707" width="37.5703125" customWidth="1"/>
    <col min="8708" max="8708" width="37" customWidth="1"/>
    <col min="8709" max="8709" width="29.140625" customWidth="1"/>
    <col min="8710" max="8710" width="39.140625" customWidth="1"/>
    <col min="8711" max="8711" width="39.42578125" customWidth="1"/>
    <col min="8712" max="8712" width="37.85546875" customWidth="1"/>
    <col min="8713" max="8713" width="36.5703125" customWidth="1"/>
    <col min="8961" max="8961" width="217.28515625" customWidth="1"/>
    <col min="8962" max="8962" width="40.42578125" customWidth="1"/>
    <col min="8963" max="8963" width="37.5703125" customWidth="1"/>
    <col min="8964" max="8964" width="37" customWidth="1"/>
    <col min="8965" max="8965" width="29.140625" customWidth="1"/>
    <col min="8966" max="8966" width="39.140625" customWidth="1"/>
    <col min="8967" max="8967" width="39.42578125" customWidth="1"/>
    <col min="8968" max="8968" width="37.85546875" customWidth="1"/>
    <col min="8969" max="8969" width="36.5703125" customWidth="1"/>
    <col min="9217" max="9217" width="217.28515625" customWidth="1"/>
    <col min="9218" max="9218" width="40.42578125" customWidth="1"/>
    <col min="9219" max="9219" width="37.5703125" customWidth="1"/>
    <col min="9220" max="9220" width="37" customWidth="1"/>
    <col min="9221" max="9221" width="29.140625" customWidth="1"/>
    <col min="9222" max="9222" width="39.140625" customWidth="1"/>
    <col min="9223" max="9223" width="39.42578125" customWidth="1"/>
    <col min="9224" max="9224" width="37.85546875" customWidth="1"/>
    <col min="9225" max="9225" width="36.5703125" customWidth="1"/>
    <col min="9473" max="9473" width="217.28515625" customWidth="1"/>
    <col min="9474" max="9474" width="40.42578125" customWidth="1"/>
    <col min="9475" max="9475" width="37.5703125" customWidth="1"/>
    <col min="9476" max="9476" width="37" customWidth="1"/>
    <col min="9477" max="9477" width="29.140625" customWidth="1"/>
    <col min="9478" max="9478" width="39.140625" customWidth="1"/>
    <col min="9479" max="9479" width="39.42578125" customWidth="1"/>
    <col min="9480" max="9480" width="37.85546875" customWidth="1"/>
    <col min="9481" max="9481" width="36.5703125" customWidth="1"/>
    <col min="9729" max="9729" width="217.28515625" customWidth="1"/>
    <col min="9730" max="9730" width="40.42578125" customWidth="1"/>
    <col min="9731" max="9731" width="37.5703125" customWidth="1"/>
    <col min="9732" max="9732" width="37" customWidth="1"/>
    <col min="9733" max="9733" width="29.140625" customWidth="1"/>
    <col min="9734" max="9734" width="39.140625" customWidth="1"/>
    <col min="9735" max="9735" width="39.42578125" customWidth="1"/>
    <col min="9736" max="9736" width="37.85546875" customWidth="1"/>
    <col min="9737" max="9737" width="36.5703125" customWidth="1"/>
    <col min="9985" max="9985" width="217.28515625" customWidth="1"/>
    <col min="9986" max="9986" width="40.42578125" customWidth="1"/>
    <col min="9987" max="9987" width="37.5703125" customWidth="1"/>
    <col min="9988" max="9988" width="37" customWidth="1"/>
    <col min="9989" max="9989" width="29.140625" customWidth="1"/>
    <col min="9990" max="9990" width="39.140625" customWidth="1"/>
    <col min="9991" max="9991" width="39.42578125" customWidth="1"/>
    <col min="9992" max="9992" width="37.85546875" customWidth="1"/>
    <col min="9993" max="9993" width="36.5703125" customWidth="1"/>
    <col min="10241" max="10241" width="217.28515625" customWidth="1"/>
    <col min="10242" max="10242" width="40.42578125" customWidth="1"/>
    <col min="10243" max="10243" width="37.5703125" customWidth="1"/>
    <col min="10244" max="10244" width="37" customWidth="1"/>
    <col min="10245" max="10245" width="29.140625" customWidth="1"/>
    <col min="10246" max="10246" width="39.140625" customWidth="1"/>
    <col min="10247" max="10247" width="39.42578125" customWidth="1"/>
    <col min="10248" max="10248" width="37.85546875" customWidth="1"/>
    <col min="10249" max="10249" width="36.5703125" customWidth="1"/>
    <col min="10497" max="10497" width="217.28515625" customWidth="1"/>
    <col min="10498" max="10498" width="40.42578125" customWidth="1"/>
    <col min="10499" max="10499" width="37.5703125" customWidth="1"/>
    <col min="10500" max="10500" width="37" customWidth="1"/>
    <col min="10501" max="10501" width="29.140625" customWidth="1"/>
    <col min="10502" max="10502" width="39.140625" customWidth="1"/>
    <col min="10503" max="10503" width="39.42578125" customWidth="1"/>
    <col min="10504" max="10504" width="37.85546875" customWidth="1"/>
    <col min="10505" max="10505" width="36.5703125" customWidth="1"/>
    <col min="10753" max="10753" width="217.28515625" customWidth="1"/>
    <col min="10754" max="10754" width="40.42578125" customWidth="1"/>
    <col min="10755" max="10755" width="37.5703125" customWidth="1"/>
    <col min="10756" max="10756" width="37" customWidth="1"/>
    <col min="10757" max="10757" width="29.140625" customWidth="1"/>
    <col min="10758" max="10758" width="39.140625" customWidth="1"/>
    <col min="10759" max="10759" width="39.42578125" customWidth="1"/>
    <col min="10760" max="10760" width="37.85546875" customWidth="1"/>
    <col min="10761" max="10761" width="36.5703125" customWidth="1"/>
    <col min="11009" max="11009" width="217.28515625" customWidth="1"/>
    <col min="11010" max="11010" width="40.42578125" customWidth="1"/>
    <col min="11011" max="11011" width="37.5703125" customWidth="1"/>
    <col min="11012" max="11012" width="37" customWidth="1"/>
    <col min="11013" max="11013" width="29.140625" customWidth="1"/>
    <col min="11014" max="11014" width="39.140625" customWidth="1"/>
    <col min="11015" max="11015" width="39.42578125" customWidth="1"/>
    <col min="11016" max="11016" width="37.85546875" customWidth="1"/>
    <col min="11017" max="11017" width="36.5703125" customWidth="1"/>
    <col min="11265" max="11265" width="217.28515625" customWidth="1"/>
    <col min="11266" max="11266" width="40.42578125" customWidth="1"/>
    <col min="11267" max="11267" width="37.5703125" customWidth="1"/>
    <col min="11268" max="11268" width="37" customWidth="1"/>
    <col min="11269" max="11269" width="29.140625" customWidth="1"/>
    <col min="11270" max="11270" width="39.140625" customWidth="1"/>
    <col min="11271" max="11271" width="39.42578125" customWidth="1"/>
    <col min="11272" max="11272" width="37.85546875" customWidth="1"/>
    <col min="11273" max="11273" width="36.5703125" customWidth="1"/>
    <col min="11521" max="11521" width="217.28515625" customWidth="1"/>
    <col min="11522" max="11522" width="40.42578125" customWidth="1"/>
    <col min="11523" max="11523" width="37.5703125" customWidth="1"/>
    <col min="11524" max="11524" width="37" customWidth="1"/>
    <col min="11525" max="11525" width="29.140625" customWidth="1"/>
    <col min="11526" max="11526" width="39.140625" customWidth="1"/>
    <col min="11527" max="11527" width="39.42578125" customWidth="1"/>
    <col min="11528" max="11528" width="37.85546875" customWidth="1"/>
    <col min="11529" max="11529" width="36.5703125" customWidth="1"/>
    <col min="11777" max="11777" width="217.28515625" customWidth="1"/>
    <col min="11778" max="11778" width="40.42578125" customWidth="1"/>
    <col min="11779" max="11779" width="37.5703125" customWidth="1"/>
    <col min="11780" max="11780" width="37" customWidth="1"/>
    <col min="11781" max="11781" width="29.140625" customWidth="1"/>
    <col min="11782" max="11782" width="39.140625" customWidth="1"/>
    <col min="11783" max="11783" width="39.42578125" customWidth="1"/>
    <col min="11784" max="11784" width="37.85546875" customWidth="1"/>
    <col min="11785" max="11785" width="36.5703125" customWidth="1"/>
    <col min="12033" max="12033" width="217.28515625" customWidth="1"/>
    <col min="12034" max="12034" width="40.42578125" customWidth="1"/>
    <col min="12035" max="12035" width="37.5703125" customWidth="1"/>
    <col min="12036" max="12036" width="37" customWidth="1"/>
    <col min="12037" max="12037" width="29.140625" customWidth="1"/>
    <col min="12038" max="12038" width="39.140625" customWidth="1"/>
    <col min="12039" max="12039" width="39.42578125" customWidth="1"/>
    <col min="12040" max="12040" width="37.85546875" customWidth="1"/>
    <col min="12041" max="12041" width="36.5703125" customWidth="1"/>
    <col min="12289" max="12289" width="217.28515625" customWidth="1"/>
    <col min="12290" max="12290" width="40.42578125" customWidth="1"/>
    <col min="12291" max="12291" width="37.5703125" customWidth="1"/>
    <col min="12292" max="12292" width="37" customWidth="1"/>
    <col min="12293" max="12293" width="29.140625" customWidth="1"/>
    <col min="12294" max="12294" width="39.140625" customWidth="1"/>
    <col min="12295" max="12295" width="39.42578125" customWidth="1"/>
    <col min="12296" max="12296" width="37.85546875" customWidth="1"/>
    <col min="12297" max="12297" width="36.5703125" customWidth="1"/>
    <col min="12545" max="12545" width="217.28515625" customWidth="1"/>
    <col min="12546" max="12546" width="40.42578125" customWidth="1"/>
    <col min="12547" max="12547" width="37.5703125" customWidth="1"/>
    <col min="12548" max="12548" width="37" customWidth="1"/>
    <col min="12549" max="12549" width="29.140625" customWidth="1"/>
    <col min="12550" max="12550" width="39.140625" customWidth="1"/>
    <col min="12551" max="12551" width="39.42578125" customWidth="1"/>
    <col min="12552" max="12552" width="37.85546875" customWidth="1"/>
    <col min="12553" max="12553" width="36.5703125" customWidth="1"/>
    <col min="12801" max="12801" width="217.28515625" customWidth="1"/>
    <col min="12802" max="12802" width="40.42578125" customWidth="1"/>
    <col min="12803" max="12803" width="37.5703125" customWidth="1"/>
    <col min="12804" max="12804" width="37" customWidth="1"/>
    <col min="12805" max="12805" width="29.140625" customWidth="1"/>
    <col min="12806" max="12806" width="39.140625" customWidth="1"/>
    <col min="12807" max="12807" width="39.42578125" customWidth="1"/>
    <col min="12808" max="12808" width="37.85546875" customWidth="1"/>
    <col min="12809" max="12809" width="36.5703125" customWidth="1"/>
    <col min="13057" max="13057" width="217.28515625" customWidth="1"/>
    <col min="13058" max="13058" width="40.42578125" customWidth="1"/>
    <col min="13059" max="13059" width="37.5703125" customWidth="1"/>
    <col min="13060" max="13060" width="37" customWidth="1"/>
    <col min="13061" max="13061" width="29.140625" customWidth="1"/>
    <col min="13062" max="13062" width="39.140625" customWidth="1"/>
    <col min="13063" max="13063" width="39.42578125" customWidth="1"/>
    <col min="13064" max="13064" width="37.85546875" customWidth="1"/>
    <col min="13065" max="13065" width="36.5703125" customWidth="1"/>
    <col min="13313" max="13313" width="217.28515625" customWidth="1"/>
    <col min="13314" max="13314" width="40.42578125" customWidth="1"/>
    <col min="13315" max="13315" width="37.5703125" customWidth="1"/>
    <col min="13316" max="13316" width="37" customWidth="1"/>
    <col min="13317" max="13317" width="29.140625" customWidth="1"/>
    <col min="13318" max="13318" width="39.140625" customWidth="1"/>
    <col min="13319" max="13319" width="39.42578125" customWidth="1"/>
    <col min="13320" max="13320" width="37.85546875" customWidth="1"/>
    <col min="13321" max="13321" width="36.5703125" customWidth="1"/>
    <col min="13569" max="13569" width="217.28515625" customWidth="1"/>
    <col min="13570" max="13570" width="40.42578125" customWidth="1"/>
    <col min="13571" max="13571" width="37.5703125" customWidth="1"/>
    <col min="13572" max="13572" width="37" customWidth="1"/>
    <col min="13573" max="13573" width="29.140625" customWidth="1"/>
    <col min="13574" max="13574" width="39.140625" customWidth="1"/>
    <col min="13575" max="13575" width="39.42578125" customWidth="1"/>
    <col min="13576" max="13576" width="37.85546875" customWidth="1"/>
    <col min="13577" max="13577" width="36.5703125" customWidth="1"/>
    <col min="13825" max="13825" width="217.28515625" customWidth="1"/>
    <col min="13826" max="13826" width="40.42578125" customWidth="1"/>
    <col min="13827" max="13827" width="37.5703125" customWidth="1"/>
    <col min="13828" max="13828" width="37" customWidth="1"/>
    <col min="13829" max="13829" width="29.140625" customWidth="1"/>
    <col min="13830" max="13830" width="39.140625" customWidth="1"/>
    <col min="13831" max="13831" width="39.42578125" customWidth="1"/>
    <col min="13832" max="13832" width="37.85546875" customWidth="1"/>
    <col min="13833" max="13833" width="36.5703125" customWidth="1"/>
    <col min="14081" max="14081" width="217.28515625" customWidth="1"/>
    <col min="14082" max="14082" width="40.42578125" customWidth="1"/>
    <col min="14083" max="14083" width="37.5703125" customWidth="1"/>
    <col min="14084" max="14084" width="37" customWidth="1"/>
    <col min="14085" max="14085" width="29.140625" customWidth="1"/>
    <col min="14086" max="14086" width="39.140625" customWidth="1"/>
    <col min="14087" max="14087" width="39.42578125" customWidth="1"/>
    <col min="14088" max="14088" width="37.85546875" customWidth="1"/>
    <col min="14089" max="14089" width="36.5703125" customWidth="1"/>
    <col min="14337" max="14337" width="217.28515625" customWidth="1"/>
    <col min="14338" max="14338" width="40.42578125" customWidth="1"/>
    <col min="14339" max="14339" width="37.5703125" customWidth="1"/>
    <col min="14340" max="14340" width="37" customWidth="1"/>
    <col min="14341" max="14341" width="29.140625" customWidth="1"/>
    <col min="14342" max="14342" width="39.140625" customWidth="1"/>
    <col min="14343" max="14343" width="39.42578125" customWidth="1"/>
    <col min="14344" max="14344" width="37.85546875" customWidth="1"/>
    <col min="14345" max="14345" width="36.5703125" customWidth="1"/>
    <col min="14593" max="14593" width="217.28515625" customWidth="1"/>
    <col min="14594" max="14594" width="40.42578125" customWidth="1"/>
    <col min="14595" max="14595" width="37.5703125" customWidth="1"/>
    <col min="14596" max="14596" width="37" customWidth="1"/>
    <col min="14597" max="14597" width="29.140625" customWidth="1"/>
    <col min="14598" max="14598" width="39.140625" customWidth="1"/>
    <col min="14599" max="14599" width="39.42578125" customWidth="1"/>
    <col min="14600" max="14600" width="37.85546875" customWidth="1"/>
    <col min="14601" max="14601" width="36.5703125" customWidth="1"/>
    <col min="14849" max="14849" width="217.28515625" customWidth="1"/>
    <col min="14850" max="14850" width="40.42578125" customWidth="1"/>
    <col min="14851" max="14851" width="37.5703125" customWidth="1"/>
    <col min="14852" max="14852" width="37" customWidth="1"/>
    <col min="14853" max="14853" width="29.140625" customWidth="1"/>
    <col min="14854" max="14854" width="39.140625" customWidth="1"/>
    <col min="14855" max="14855" width="39.42578125" customWidth="1"/>
    <col min="14856" max="14856" width="37.85546875" customWidth="1"/>
    <col min="14857" max="14857" width="36.5703125" customWidth="1"/>
    <col min="15105" max="15105" width="217.28515625" customWidth="1"/>
    <col min="15106" max="15106" width="40.42578125" customWidth="1"/>
    <col min="15107" max="15107" width="37.5703125" customWidth="1"/>
    <col min="15108" max="15108" width="37" customWidth="1"/>
    <col min="15109" max="15109" width="29.140625" customWidth="1"/>
    <col min="15110" max="15110" width="39.140625" customWidth="1"/>
    <col min="15111" max="15111" width="39.42578125" customWidth="1"/>
    <col min="15112" max="15112" width="37.85546875" customWidth="1"/>
    <col min="15113" max="15113" width="36.5703125" customWidth="1"/>
    <col min="15361" max="15361" width="217.28515625" customWidth="1"/>
    <col min="15362" max="15362" width="40.42578125" customWidth="1"/>
    <col min="15363" max="15363" width="37.5703125" customWidth="1"/>
    <col min="15364" max="15364" width="37" customWidth="1"/>
    <col min="15365" max="15365" width="29.140625" customWidth="1"/>
    <col min="15366" max="15366" width="39.140625" customWidth="1"/>
    <col min="15367" max="15367" width="39.42578125" customWidth="1"/>
    <col min="15368" max="15368" width="37.85546875" customWidth="1"/>
    <col min="15369" max="15369" width="36.5703125" customWidth="1"/>
    <col min="15617" max="15617" width="217.28515625" customWidth="1"/>
    <col min="15618" max="15618" width="40.42578125" customWidth="1"/>
    <col min="15619" max="15619" width="37.5703125" customWidth="1"/>
    <col min="15620" max="15620" width="37" customWidth="1"/>
    <col min="15621" max="15621" width="29.140625" customWidth="1"/>
    <col min="15622" max="15622" width="39.140625" customWidth="1"/>
    <col min="15623" max="15623" width="39.42578125" customWidth="1"/>
    <col min="15624" max="15624" width="37.85546875" customWidth="1"/>
    <col min="15625" max="15625" width="36.5703125" customWidth="1"/>
    <col min="15873" max="15873" width="217.28515625" customWidth="1"/>
    <col min="15874" max="15874" width="40.42578125" customWidth="1"/>
    <col min="15875" max="15875" width="37.5703125" customWidth="1"/>
    <col min="15876" max="15876" width="37" customWidth="1"/>
    <col min="15877" max="15877" width="29.140625" customWidth="1"/>
    <col min="15878" max="15878" width="39.140625" customWidth="1"/>
    <col min="15879" max="15879" width="39.42578125" customWidth="1"/>
    <col min="15880" max="15880" width="37.85546875" customWidth="1"/>
    <col min="15881" max="15881" width="36.5703125" customWidth="1"/>
    <col min="16129" max="16129" width="217.28515625" customWidth="1"/>
    <col min="16130" max="16130" width="40.42578125" customWidth="1"/>
    <col min="16131" max="16131" width="37.5703125" customWidth="1"/>
    <col min="16132" max="16132" width="37" customWidth="1"/>
    <col min="16133" max="16133" width="29.140625" customWidth="1"/>
    <col min="16134" max="16134" width="39.140625" customWidth="1"/>
    <col min="16135" max="16135" width="39.42578125" customWidth="1"/>
    <col min="16136" max="16136" width="37.85546875" customWidth="1"/>
    <col min="16137" max="16137" width="36.5703125" customWidth="1"/>
  </cols>
  <sheetData>
    <row r="1" spans="1:9" ht="27" x14ac:dyDescent="0.3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27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pans="1:9" ht="27" x14ac:dyDescent="0.35">
      <c r="A3" s="97" t="s">
        <v>67</v>
      </c>
      <c r="B3" s="97"/>
      <c r="C3" s="97"/>
      <c r="D3" s="97"/>
      <c r="E3" s="97"/>
      <c r="F3" s="97"/>
      <c r="G3" s="97"/>
      <c r="H3" s="97"/>
      <c r="I3" s="97"/>
    </row>
    <row r="4" spans="1:9" ht="24.75" customHeight="1" thickBot="1" x14ac:dyDescent="0.45">
      <c r="A4" s="1" t="s">
        <v>2</v>
      </c>
      <c r="B4" s="1"/>
      <c r="C4" s="1"/>
      <c r="D4" s="1"/>
      <c r="E4" s="1"/>
      <c r="F4" s="1"/>
      <c r="G4" s="1"/>
      <c r="H4" s="2"/>
      <c r="I4" s="3" t="s">
        <v>3</v>
      </c>
    </row>
    <row r="5" spans="1:9" ht="21.75" customHeight="1" x14ac:dyDescent="0.3">
      <c r="A5" s="99" t="s">
        <v>4</v>
      </c>
      <c r="B5" s="101" t="s">
        <v>5</v>
      </c>
      <c r="C5" s="101"/>
      <c r="D5" s="101"/>
      <c r="E5" s="101"/>
      <c r="F5" s="101"/>
      <c r="G5" s="101"/>
      <c r="H5" s="101"/>
      <c r="I5" s="102"/>
    </row>
    <row r="6" spans="1:9" ht="96" customHeight="1" thickBot="1" x14ac:dyDescent="0.3">
      <c r="A6" s="100"/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5" t="s">
        <v>13</v>
      </c>
    </row>
    <row r="7" spans="1:9" ht="24" thickBot="1" x14ac:dyDescent="0.3">
      <c r="A7" s="6">
        <v>1</v>
      </c>
      <c r="B7" s="7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9" t="s">
        <v>14</v>
      </c>
    </row>
    <row r="8" spans="1:9" ht="60" x14ac:dyDescent="0.25">
      <c r="A8" s="10" t="s">
        <v>15</v>
      </c>
      <c r="B8" s="11">
        <f>B9+B10+B11+B12+B13+B14+B15+B16</f>
        <v>786966400</v>
      </c>
      <c r="C8" s="11">
        <f>C9+C10+C11+C12+C13+C14+C15+C16</f>
        <v>786966400</v>
      </c>
      <c r="D8" s="12">
        <f>D9+D10+D11+D12+D13+D14+D15+D16</f>
        <v>647901047.21000004</v>
      </c>
      <c r="E8" s="13">
        <f t="shared" ref="E8:E45" si="0">D8/C8</f>
        <v>0.82328933892222089</v>
      </c>
      <c r="F8" s="12">
        <f>F9+F10+F11+F12+F13+F14+F15+F16</f>
        <v>581893909.22000003</v>
      </c>
      <c r="G8" s="13">
        <f>F8/C8</f>
        <v>0.73941391807833223</v>
      </c>
      <c r="H8" s="12">
        <f>D8-F8</f>
        <v>66007137.99000001</v>
      </c>
      <c r="I8" s="14">
        <f t="shared" ref="I8:I45" si="1">C8-D8</f>
        <v>139065352.78999996</v>
      </c>
    </row>
    <row r="9" spans="1:9" ht="30.75" x14ac:dyDescent="0.25">
      <c r="A9" s="15" t="s">
        <v>16</v>
      </c>
      <c r="B9" s="90">
        <v>107994229.47</v>
      </c>
      <c r="C9" s="90">
        <v>107994229.47</v>
      </c>
      <c r="D9" s="90">
        <v>107994229.47</v>
      </c>
      <c r="E9" s="91">
        <f>D9/C9</f>
        <v>1</v>
      </c>
      <c r="F9" s="90">
        <v>107994229.47</v>
      </c>
      <c r="G9" s="17">
        <f>F9/C9</f>
        <v>1</v>
      </c>
      <c r="H9" s="18">
        <f>D9-F9</f>
        <v>0</v>
      </c>
      <c r="I9" s="19">
        <f>C9-D9</f>
        <v>0</v>
      </c>
    </row>
    <row r="10" spans="1:9" ht="30.75" x14ac:dyDescent="0.25">
      <c r="A10" s="15" t="s">
        <v>17</v>
      </c>
      <c r="B10" s="92">
        <v>51715000</v>
      </c>
      <c r="C10" s="92">
        <v>51715000</v>
      </c>
      <c r="D10" s="90">
        <v>28133973.82</v>
      </c>
      <c r="E10" s="93">
        <f t="shared" si="0"/>
        <v>0.54401960398337035</v>
      </c>
      <c r="F10" s="92">
        <v>28133973.82</v>
      </c>
      <c r="G10" s="17">
        <f t="shared" ref="G10:G47" si="2">F10/C10</f>
        <v>0.54401960398337035</v>
      </c>
      <c r="H10" s="16">
        <f t="shared" ref="H10:H45" si="3">D10-F10</f>
        <v>0</v>
      </c>
      <c r="I10" s="19">
        <f t="shared" si="1"/>
        <v>23581026.18</v>
      </c>
    </row>
    <row r="11" spans="1:9" ht="61.5" x14ac:dyDescent="0.25">
      <c r="A11" s="15" t="s">
        <v>18</v>
      </c>
      <c r="B11" s="90">
        <v>33132600</v>
      </c>
      <c r="C11" s="90">
        <v>33132600</v>
      </c>
      <c r="D11" s="90">
        <v>9795320.2699999996</v>
      </c>
      <c r="E11" s="91">
        <f t="shared" si="0"/>
        <v>0.29563995189028325</v>
      </c>
      <c r="F11" s="90">
        <v>9795320.2699999996</v>
      </c>
      <c r="G11" s="17">
        <f t="shared" si="2"/>
        <v>0.29563995189028325</v>
      </c>
      <c r="H11" s="18">
        <f t="shared" si="3"/>
        <v>0</v>
      </c>
      <c r="I11" s="19">
        <f t="shared" si="1"/>
        <v>23337279.73</v>
      </c>
    </row>
    <row r="12" spans="1:9" ht="30.75" x14ac:dyDescent="0.25">
      <c r="A12" s="15" t="s">
        <v>19</v>
      </c>
      <c r="B12" s="90">
        <v>7295721.9299999997</v>
      </c>
      <c r="C12" s="90">
        <v>7295721.9299999997</v>
      </c>
      <c r="D12" s="92">
        <v>0</v>
      </c>
      <c r="E12" s="91">
        <f t="shared" si="0"/>
        <v>0</v>
      </c>
      <c r="F12" s="92">
        <v>0</v>
      </c>
      <c r="G12" s="17">
        <f t="shared" si="2"/>
        <v>0</v>
      </c>
      <c r="H12" s="18">
        <f t="shared" si="3"/>
        <v>0</v>
      </c>
      <c r="I12" s="19">
        <f t="shared" si="1"/>
        <v>7295721.9299999997</v>
      </c>
    </row>
    <row r="13" spans="1:9" ht="30.75" x14ac:dyDescent="0.25">
      <c r="A13" s="15" t="s">
        <v>20</v>
      </c>
      <c r="B13" s="90">
        <v>34187448.600000001</v>
      </c>
      <c r="C13" s="90">
        <v>34187448.600000001</v>
      </c>
      <c r="D13" s="92">
        <v>34187448.599999994</v>
      </c>
      <c r="E13" s="91">
        <f t="shared" si="0"/>
        <v>0.99999999999999978</v>
      </c>
      <c r="F13" s="92">
        <v>34019410.609999999</v>
      </c>
      <c r="G13" s="17">
        <f t="shared" si="2"/>
        <v>0.99508480460282134</v>
      </c>
      <c r="H13" s="18">
        <f t="shared" si="3"/>
        <v>168037.98999999464</v>
      </c>
      <c r="I13" s="19">
        <f t="shared" si="1"/>
        <v>0</v>
      </c>
    </row>
    <row r="14" spans="1:9" ht="30.75" x14ac:dyDescent="0.25">
      <c r="A14" s="15" t="s">
        <v>21</v>
      </c>
      <c r="B14" s="90">
        <v>402174100</v>
      </c>
      <c r="C14" s="92">
        <v>402174100</v>
      </c>
      <c r="D14" s="90">
        <v>401950975.05000001</v>
      </c>
      <c r="E14" s="93">
        <f t="shared" si="0"/>
        <v>0.99944520308493268</v>
      </c>
      <c r="F14" s="90">
        <v>401950975.05000001</v>
      </c>
      <c r="G14" s="20">
        <f t="shared" si="2"/>
        <v>0.99944520308493268</v>
      </c>
      <c r="H14" s="16">
        <f t="shared" si="3"/>
        <v>0</v>
      </c>
      <c r="I14" s="19">
        <f t="shared" si="1"/>
        <v>223124.94999998808</v>
      </c>
    </row>
    <row r="15" spans="1:9" ht="92.25" x14ac:dyDescent="0.25">
      <c r="A15" s="15" t="s">
        <v>22</v>
      </c>
      <c r="B15" s="90">
        <v>65839100</v>
      </c>
      <c r="C15" s="92">
        <v>65839100</v>
      </c>
      <c r="D15" s="92">
        <v>65839100</v>
      </c>
      <c r="E15" s="91">
        <f t="shared" si="0"/>
        <v>1</v>
      </c>
      <c r="F15" s="92">
        <v>0</v>
      </c>
      <c r="G15" s="17">
        <f t="shared" si="2"/>
        <v>0</v>
      </c>
      <c r="H15" s="18">
        <f t="shared" si="3"/>
        <v>65839100</v>
      </c>
      <c r="I15" s="19">
        <f t="shared" si="1"/>
        <v>0</v>
      </c>
    </row>
    <row r="16" spans="1:9" ht="31.5" thickBot="1" x14ac:dyDescent="0.3">
      <c r="A16" s="21" t="s">
        <v>23</v>
      </c>
      <c r="B16" s="94">
        <v>84628200</v>
      </c>
      <c r="C16" s="95">
        <v>84628200</v>
      </c>
      <c r="D16" s="95">
        <v>0</v>
      </c>
      <c r="E16" s="96">
        <f t="shared" si="0"/>
        <v>0</v>
      </c>
      <c r="F16" s="95">
        <v>0</v>
      </c>
      <c r="G16" s="24">
        <f t="shared" si="2"/>
        <v>0</v>
      </c>
      <c r="H16" s="23">
        <f t="shared" si="3"/>
        <v>0</v>
      </c>
      <c r="I16" s="25">
        <f t="shared" si="1"/>
        <v>84628200</v>
      </c>
    </row>
    <row r="17" spans="1:9" ht="62.25" customHeight="1" thickBot="1" x14ac:dyDescent="0.3">
      <c r="A17" s="26" t="s">
        <v>24</v>
      </c>
      <c r="B17" s="27">
        <v>93222300</v>
      </c>
      <c r="C17" s="28">
        <v>93222300</v>
      </c>
      <c r="D17" s="28">
        <v>93222300</v>
      </c>
      <c r="E17" s="29">
        <f t="shared" si="0"/>
        <v>1</v>
      </c>
      <c r="F17" s="28">
        <v>93222300</v>
      </c>
      <c r="G17" s="29">
        <f t="shared" si="2"/>
        <v>1</v>
      </c>
      <c r="H17" s="28">
        <f t="shared" si="3"/>
        <v>0</v>
      </c>
      <c r="I17" s="30">
        <f>C17-D17</f>
        <v>0</v>
      </c>
    </row>
    <row r="18" spans="1:9" ht="60.75" thickBot="1" x14ac:dyDescent="0.3">
      <c r="A18" s="31" t="s">
        <v>25</v>
      </c>
      <c r="B18" s="32">
        <v>17897500</v>
      </c>
      <c r="C18" s="33">
        <v>17897500</v>
      </c>
      <c r="D18" s="32">
        <v>12888680</v>
      </c>
      <c r="E18" s="34">
        <f t="shared" si="0"/>
        <v>0.72013856683894395</v>
      </c>
      <c r="F18" s="32">
        <v>12888680</v>
      </c>
      <c r="G18" s="35">
        <f t="shared" si="2"/>
        <v>0.72013856683894395</v>
      </c>
      <c r="H18" s="32">
        <f t="shared" si="3"/>
        <v>0</v>
      </c>
      <c r="I18" s="36">
        <f>C18-D18</f>
        <v>5008820</v>
      </c>
    </row>
    <row r="19" spans="1:9" ht="66.75" customHeight="1" thickBot="1" x14ac:dyDescent="0.3">
      <c r="A19" s="31" t="s">
        <v>26</v>
      </c>
      <c r="B19" s="32">
        <f>B20+B21+B22+B23+B24</f>
        <v>342956700</v>
      </c>
      <c r="C19" s="33">
        <f>C20+C21+C22+C23+C24</f>
        <v>342956700</v>
      </c>
      <c r="D19" s="33">
        <f>D20+D21+D22+D23+D24</f>
        <v>173626887.71000001</v>
      </c>
      <c r="E19" s="35">
        <f t="shared" si="0"/>
        <v>0.5062647491942861</v>
      </c>
      <c r="F19" s="33">
        <f>F20+F21+F22+F23+F24</f>
        <v>166286690.76000002</v>
      </c>
      <c r="G19" s="35">
        <f t="shared" si="2"/>
        <v>0.48486205623042217</v>
      </c>
      <c r="H19" s="33">
        <f>D19-F19</f>
        <v>7340196.9499999881</v>
      </c>
      <c r="I19" s="36">
        <f>C19-D19</f>
        <v>169329812.28999999</v>
      </c>
    </row>
    <row r="20" spans="1:9" ht="99.75" customHeight="1" x14ac:dyDescent="0.25">
      <c r="A20" s="37" t="s">
        <v>27</v>
      </c>
      <c r="B20" s="38">
        <v>260345800</v>
      </c>
      <c r="C20" s="38">
        <v>260345800</v>
      </c>
      <c r="D20" s="39">
        <v>116657700</v>
      </c>
      <c r="E20" s="40">
        <f t="shared" si="0"/>
        <v>0.44808750515660328</v>
      </c>
      <c r="F20" s="39">
        <v>116657700</v>
      </c>
      <c r="G20" s="40">
        <f t="shared" si="2"/>
        <v>0.44808750515660328</v>
      </c>
      <c r="H20" s="39">
        <f t="shared" si="3"/>
        <v>0</v>
      </c>
      <c r="I20" s="41">
        <f t="shared" si="1"/>
        <v>143688100</v>
      </c>
    </row>
    <row r="21" spans="1:9" ht="93" customHeight="1" x14ac:dyDescent="0.25">
      <c r="A21" s="42" t="s">
        <v>28</v>
      </c>
      <c r="B21" s="16">
        <v>7885200</v>
      </c>
      <c r="C21" s="16">
        <v>7885200</v>
      </c>
      <c r="D21" s="18">
        <v>1429600</v>
      </c>
      <c r="E21" s="17">
        <f t="shared" si="0"/>
        <v>0.18130167909501343</v>
      </c>
      <c r="F21" s="18">
        <v>1429600</v>
      </c>
      <c r="G21" s="17">
        <f t="shared" si="2"/>
        <v>0.18130167909501343</v>
      </c>
      <c r="H21" s="18">
        <f t="shared" si="3"/>
        <v>0</v>
      </c>
      <c r="I21" s="19">
        <f t="shared" si="1"/>
        <v>6455600</v>
      </c>
    </row>
    <row r="22" spans="1:9" ht="89.25" customHeight="1" x14ac:dyDescent="0.25">
      <c r="A22" s="42" t="s">
        <v>29</v>
      </c>
      <c r="B22" s="16">
        <v>50586200</v>
      </c>
      <c r="C22" s="16">
        <v>50586200</v>
      </c>
      <c r="D22" s="18">
        <v>47629059.520000003</v>
      </c>
      <c r="E22" s="17">
        <f t="shared" si="0"/>
        <v>0.94154254559543915</v>
      </c>
      <c r="F22" s="18">
        <v>47629059.520000003</v>
      </c>
      <c r="G22" s="17">
        <f t="shared" si="2"/>
        <v>0.94154254559543915</v>
      </c>
      <c r="H22" s="18">
        <f t="shared" si="3"/>
        <v>0</v>
      </c>
      <c r="I22" s="19">
        <f t="shared" si="1"/>
        <v>2957140.4799999967</v>
      </c>
    </row>
    <row r="23" spans="1:9" ht="36" customHeight="1" x14ac:dyDescent="0.25">
      <c r="A23" s="15" t="s">
        <v>30</v>
      </c>
      <c r="B23" s="16">
        <v>21032600</v>
      </c>
      <c r="C23" s="16">
        <v>21032600</v>
      </c>
      <c r="D23" s="16">
        <v>6065968.7699999996</v>
      </c>
      <c r="E23" s="17">
        <f>D23/C23</f>
        <v>0.28840793672679554</v>
      </c>
      <c r="F23" s="18">
        <v>303787.52000000002</v>
      </c>
      <c r="G23" s="17">
        <f t="shared" si="2"/>
        <v>1.4443650333292129E-2</v>
      </c>
      <c r="H23" s="18">
        <f>D23-F23</f>
        <v>5762181.25</v>
      </c>
      <c r="I23" s="19">
        <f>C23-D23</f>
        <v>14966631.23</v>
      </c>
    </row>
    <row r="24" spans="1:9" ht="36" customHeight="1" thickBot="1" x14ac:dyDescent="0.3">
      <c r="A24" s="43" t="s">
        <v>31</v>
      </c>
      <c r="B24" s="44">
        <v>3106900</v>
      </c>
      <c r="C24" s="44">
        <v>3106900</v>
      </c>
      <c r="D24" s="44">
        <v>1844559.42</v>
      </c>
      <c r="E24" s="17">
        <f>D24/C24</f>
        <v>0.59369771154527018</v>
      </c>
      <c r="F24" s="45">
        <v>266543.71999999997</v>
      </c>
      <c r="G24" s="46">
        <f t="shared" si="2"/>
        <v>8.5790891242074091E-2</v>
      </c>
      <c r="H24" s="18">
        <f>D24-F24</f>
        <v>1578015.7</v>
      </c>
      <c r="I24" s="19">
        <f>C24-D24</f>
        <v>1262340.58</v>
      </c>
    </row>
    <row r="25" spans="1:9" ht="34.5" customHeight="1" thickBot="1" x14ac:dyDescent="0.3">
      <c r="A25" s="47" t="s">
        <v>32</v>
      </c>
      <c r="B25" s="48">
        <v>28880000</v>
      </c>
      <c r="C25" s="49">
        <v>28880000</v>
      </c>
      <c r="D25" s="48">
        <v>21280000</v>
      </c>
      <c r="E25" s="50">
        <f t="shared" si="0"/>
        <v>0.73684210526315785</v>
      </c>
      <c r="F25" s="48">
        <v>21280000</v>
      </c>
      <c r="G25" s="51">
        <f t="shared" si="2"/>
        <v>0.73684210526315785</v>
      </c>
      <c r="H25" s="49">
        <f t="shared" si="3"/>
        <v>0</v>
      </c>
      <c r="I25" s="52">
        <f>C25-D25</f>
        <v>7600000</v>
      </c>
    </row>
    <row r="26" spans="1:9" ht="33" customHeight="1" thickBot="1" x14ac:dyDescent="0.3">
      <c r="A26" s="31" t="s">
        <v>33</v>
      </c>
      <c r="B26" s="32">
        <f>B27+B28</f>
        <v>119812000</v>
      </c>
      <c r="C26" s="33">
        <f>C27+C28</f>
        <v>119812000</v>
      </c>
      <c r="D26" s="33">
        <f>D27+D28</f>
        <v>5000000</v>
      </c>
      <c r="E26" s="35">
        <f t="shared" si="0"/>
        <v>4.1732046873435048E-2</v>
      </c>
      <c r="F26" s="33">
        <f>F27+F28</f>
        <v>5000000</v>
      </c>
      <c r="G26" s="35">
        <f t="shared" si="2"/>
        <v>4.1732046873435048E-2</v>
      </c>
      <c r="H26" s="33">
        <f t="shared" si="3"/>
        <v>0</v>
      </c>
      <c r="I26" s="36">
        <f t="shared" si="1"/>
        <v>114812000</v>
      </c>
    </row>
    <row r="27" spans="1:9" ht="33" customHeight="1" x14ac:dyDescent="0.25">
      <c r="A27" s="53" t="s">
        <v>34</v>
      </c>
      <c r="B27" s="54">
        <v>114812000</v>
      </c>
      <c r="C27" s="55">
        <v>114812000</v>
      </c>
      <c r="D27" s="39">
        <v>0</v>
      </c>
      <c r="E27" s="40">
        <f t="shared" si="0"/>
        <v>0</v>
      </c>
      <c r="F27" s="39">
        <v>0</v>
      </c>
      <c r="G27" s="56">
        <f t="shared" si="2"/>
        <v>0</v>
      </c>
      <c r="H27" s="57">
        <f>D27-F27</f>
        <v>0</v>
      </c>
      <c r="I27" s="58">
        <f t="shared" si="1"/>
        <v>114812000</v>
      </c>
    </row>
    <row r="28" spans="1:9" ht="66" customHeight="1" thickBot="1" x14ac:dyDescent="0.3">
      <c r="A28" s="59" t="s">
        <v>35</v>
      </c>
      <c r="B28" s="60">
        <v>5000000</v>
      </c>
      <c r="C28" s="61">
        <v>5000000</v>
      </c>
      <c r="D28" s="23">
        <v>5000000</v>
      </c>
      <c r="E28" s="24">
        <f t="shared" si="0"/>
        <v>1</v>
      </c>
      <c r="F28" s="23">
        <v>5000000</v>
      </c>
      <c r="G28" s="62">
        <f t="shared" si="2"/>
        <v>1</v>
      </c>
      <c r="H28" s="63">
        <f>D28-F28</f>
        <v>0</v>
      </c>
      <c r="I28" s="64">
        <f t="shared" si="1"/>
        <v>0</v>
      </c>
    </row>
    <row r="29" spans="1:9" ht="34.5" customHeight="1" thickBot="1" x14ac:dyDescent="0.3">
      <c r="A29" s="26" t="s">
        <v>36</v>
      </c>
      <c r="B29" s="27">
        <f>B30+B31+B32+B33+B34+B35+B36+B37</f>
        <v>118837200</v>
      </c>
      <c r="C29" s="27">
        <f>C30+C31+C32+C33+C34+C35+C36+C37</f>
        <v>118837200</v>
      </c>
      <c r="D29" s="28">
        <f>D30+D31+D32+D33+D34+D35+D36+D37</f>
        <v>82142400</v>
      </c>
      <c r="E29" s="29">
        <f t="shared" si="0"/>
        <v>0.69121790146519779</v>
      </c>
      <c r="F29" s="28">
        <f>F30+F31+F32+F33+F34+F35+F36+F37</f>
        <v>82142400</v>
      </c>
      <c r="G29" s="29">
        <f>F29/C29</f>
        <v>0.69121790146519779</v>
      </c>
      <c r="H29" s="28">
        <f t="shared" si="3"/>
        <v>0</v>
      </c>
      <c r="I29" s="30">
        <f t="shared" si="1"/>
        <v>36694800</v>
      </c>
    </row>
    <row r="30" spans="1:9" ht="40.5" customHeight="1" x14ac:dyDescent="0.25">
      <c r="A30" s="53" t="s">
        <v>37</v>
      </c>
      <c r="B30" s="65">
        <v>15081200</v>
      </c>
      <c r="C30" s="65">
        <v>15081200</v>
      </c>
      <c r="D30" s="57">
        <v>0</v>
      </c>
      <c r="E30" s="56">
        <f t="shared" si="0"/>
        <v>0</v>
      </c>
      <c r="F30" s="57">
        <v>0</v>
      </c>
      <c r="G30" s="56">
        <f t="shared" si="2"/>
        <v>0</v>
      </c>
      <c r="H30" s="57">
        <f t="shared" si="3"/>
        <v>0</v>
      </c>
      <c r="I30" s="58">
        <f t="shared" si="1"/>
        <v>15081200</v>
      </c>
    </row>
    <row r="31" spans="1:9" ht="94.5" customHeight="1" x14ac:dyDescent="0.25">
      <c r="A31" s="66" t="s">
        <v>38</v>
      </c>
      <c r="B31" s="16">
        <v>18056600</v>
      </c>
      <c r="C31" s="16">
        <v>18056600</v>
      </c>
      <c r="D31" s="18">
        <v>18056600</v>
      </c>
      <c r="E31" s="17">
        <f t="shared" si="0"/>
        <v>1</v>
      </c>
      <c r="F31" s="16">
        <v>18056600</v>
      </c>
      <c r="G31" s="17">
        <f t="shared" si="2"/>
        <v>1</v>
      </c>
      <c r="H31" s="18">
        <f t="shared" si="3"/>
        <v>0</v>
      </c>
      <c r="I31" s="19">
        <f t="shared" si="1"/>
        <v>0</v>
      </c>
    </row>
    <row r="32" spans="1:9" ht="91.5" customHeight="1" x14ac:dyDescent="0.25">
      <c r="A32" s="66" t="s">
        <v>39</v>
      </c>
      <c r="B32" s="16">
        <v>9336400</v>
      </c>
      <c r="C32" s="16">
        <v>9336400</v>
      </c>
      <c r="D32" s="18">
        <v>9336400</v>
      </c>
      <c r="E32" s="17">
        <f t="shared" si="0"/>
        <v>1</v>
      </c>
      <c r="F32" s="18">
        <v>9336400</v>
      </c>
      <c r="G32" s="17">
        <f t="shared" si="2"/>
        <v>1</v>
      </c>
      <c r="H32" s="18">
        <f t="shared" si="3"/>
        <v>0</v>
      </c>
      <c r="I32" s="19">
        <f t="shared" si="1"/>
        <v>0</v>
      </c>
    </row>
    <row r="33" spans="1:9" ht="39.75" customHeight="1" x14ac:dyDescent="0.25">
      <c r="A33" s="66" t="s">
        <v>40</v>
      </c>
      <c r="B33" s="16">
        <v>38442700</v>
      </c>
      <c r="C33" s="16">
        <v>38442700</v>
      </c>
      <c r="D33" s="18">
        <v>38442700</v>
      </c>
      <c r="E33" s="17">
        <f t="shared" si="0"/>
        <v>1</v>
      </c>
      <c r="F33" s="18">
        <v>38442700</v>
      </c>
      <c r="G33" s="17">
        <f t="shared" si="2"/>
        <v>1</v>
      </c>
      <c r="H33" s="18">
        <f t="shared" si="3"/>
        <v>0</v>
      </c>
      <c r="I33" s="19">
        <f t="shared" si="1"/>
        <v>0</v>
      </c>
    </row>
    <row r="34" spans="1:9" ht="36" customHeight="1" x14ac:dyDescent="0.25">
      <c r="A34" s="66" t="s">
        <v>41</v>
      </c>
      <c r="B34" s="16">
        <v>16306700</v>
      </c>
      <c r="C34" s="16">
        <v>16306700</v>
      </c>
      <c r="D34" s="18">
        <v>16306700</v>
      </c>
      <c r="E34" s="17">
        <f t="shared" si="0"/>
        <v>1</v>
      </c>
      <c r="F34" s="18">
        <v>16306700</v>
      </c>
      <c r="G34" s="17">
        <f t="shared" si="2"/>
        <v>1</v>
      </c>
      <c r="H34" s="18">
        <f t="shared" si="3"/>
        <v>0</v>
      </c>
      <c r="I34" s="19">
        <f t="shared" si="1"/>
        <v>0</v>
      </c>
    </row>
    <row r="35" spans="1:9" ht="35.25" customHeight="1" x14ac:dyDescent="0.25">
      <c r="A35" s="66" t="s">
        <v>42</v>
      </c>
      <c r="B35" s="16">
        <v>5308100</v>
      </c>
      <c r="C35" s="16">
        <v>5308100</v>
      </c>
      <c r="D35" s="18">
        <v>0</v>
      </c>
      <c r="E35" s="17">
        <f t="shared" si="0"/>
        <v>0</v>
      </c>
      <c r="F35" s="18">
        <v>0</v>
      </c>
      <c r="G35" s="17">
        <f t="shared" si="2"/>
        <v>0</v>
      </c>
      <c r="H35" s="18">
        <f t="shared" si="3"/>
        <v>0</v>
      </c>
      <c r="I35" s="19">
        <f t="shared" si="1"/>
        <v>5308100</v>
      </c>
    </row>
    <row r="36" spans="1:9" ht="39" customHeight="1" x14ac:dyDescent="0.25">
      <c r="A36" s="66" t="s">
        <v>43</v>
      </c>
      <c r="B36" s="16">
        <v>2028500</v>
      </c>
      <c r="C36" s="16">
        <v>2028500</v>
      </c>
      <c r="D36" s="18">
        <v>0</v>
      </c>
      <c r="E36" s="17">
        <f t="shared" si="0"/>
        <v>0</v>
      </c>
      <c r="F36" s="18">
        <v>0</v>
      </c>
      <c r="G36" s="17">
        <f t="shared" si="2"/>
        <v>0</v>
      </c>
      <c r="H36" s="18">
        <f t="shared" si="3"/>
        <v>0</v>
      </c>
      <c r="I36" s="19">
        <f t="shared" si="1"/>
        <v>2028500</v>
      </c>
    </row>
    <row r="37" spans="1:9" ht="64.5" customHeight="1" thickBot="1" x14ac:dyDescent="0.3">
      <c r="A37" s="59" t="s">
        <v>44</v>
      </c>
      <c r="B37" s="22">
        <v>14277000</v>
      </c>
      <c r="C37" s="22">
        <v>14277000</v>
      </c>
      <c r="D37" s="23">
        <v>0</v>
      </c>
      <c r="E37" s="24">
        <f t="shared" si="0"/>
        <v>0</v>
      </c>
      <c r="F37" s="23">
        <v>0</v>
      </c>
      <c r="G37" s="24">
        <f t="shared" si="2"/>
        <v>0</v>
      </c>
      <c r="H37" s="23">
        <f t="shared" si="3"/>
        <v>0</v>
      </c>
      <c r="I37" s="25">
        <f t="shared" si="1"/>
        <v>14277000</v>
      </c>
    </row>
    <row r="38" spans="1:9" ht="36" customHeight="1" thickBot="1" x14ac:dyDescent="0.3">
      <c r="A38" s="26" t="s">
        <v>45</v>
      </c>
      <c r="B38" s="28">
        <f>SUM(B39:B45)</f>
        <v>396470400</v>
      </c>
      <c r="C38" s="28">
        <f>SUM(C39:C45)</f>
        <v>396470400</v>
      </c>
      <c r="D38" s="28">
        <f>SUM(D39:D45)</f>
        <v>291374537.57999998</v>
      </c>
      <c r="E38" s="29">
        <f t="shared" si="0"/>
        <v>0.73492128940773382</v>
      </c>
      <c r="F38" s="28">
        <f>SUM(F39:F45)</f>
        <v>291615562.35000002</v>
      </c>
      <c r="G38" s="29">
        <f t="shared" si="2"/>
        <v>0.73552921567410834</v>
      </c>
      <c r="H38" s="28">
        <f>D38-F38</f>
        <v>-241024.77000004053</v>
      </c>
      <c r="I38" s="30">
        <f>C38-D38</f>
        <v>105095862.42000002</v>
      </c>
    </row>
    <row r="39" spans="1:9" ht="57.75" customHeight="1" x14ac:dyDescent="0.25">
      <c r="A39" s="67" t="s">
        <v>46</v>
      </c>
      <c r="B39" s="68">
        <v>4465300</v>
      </c>
      <c r="C39" s="68">
        <v>4465300</v>
      </c>
      <c r="D39" s="69">
        <v>4465300</v>
      </c>
      <c r="E39" s="70">
        <f t="shared" si="0"/>
        <v>1</v>
      </c>
      <c r="F39" s="69">
        <v>4465300</v>
      </c>
      <c r="G39" s="70">
        <f t="shared" si="2"/>
        <v>1</v>
      </c>
      <c r="H39" s="69">
        <f t="shared" si="3"/>
        <v>0</v>
      </c>
      <c r="I39" s="71">
        <f t="shared" si="1"/>
        <v>0</v>
      </c>
    </row>
    <row r="40" spans="1:9" ht="58.5" customHeight="1" x14ac:dyDescent="0.25">
      <c r="A40" s="15" t="s">
        <v>47</v>
      </c>
      <c r="B40" s="16">
        <v>89532800</v>
      </c>
      <c r="C40" s="18">
        <v>89532800</v>
      </c>
      <c r="D40" s="16">
        <v>48129940.75</v>
      </c>
      <c r="E40" s="17">
        <f t="shared" si="0"/>
        <v>0.53756769306890884</v>
      </c>
      <c r="F40" s="18">
        <v>48100396.090000004</v>
      </c>
      <c r="G40" s="17">
        <f t="shared" si="2"/>
        <v>0.53723770606973087</v>
      </c>
      <c r="H40" s="16">
        <f t="shared" si="3"/>
        <v>29544.659999996424</v>
      </c>
      <c r="I40" s="19">
        <f>C40-D40</f>
        <v>41402859.25</v>
      </c>
    </row>
    <row r="41" spans="1:9" ht="61.5" hidden="1" x14ac:dyDescent="0.25">
      <c r="A41" s="15" t="s">
        <v>48</v>
      </c>
      <c r="B41" s="16"/>
      <c r="C41" s="16"/>
      <c r="D41" s="18"/>
      <c r="E41" s="17"/>
      <c r="F41" s="16"/>
      <c r="G41" s="17"/>
      <c r="H41" s="18"/>
      <c r="I41" s="19"/>
    </row>
    <row r="42" spans="1:9" ht="30.75" x14ac:dyDescent="0.25">
      <c r="A42" s="15" t="s">
        <v>49</v>
      </c>
      <c r="B42" s="18">
        <v>45697400</v>
      </c>
      <c r="C42" s="18">
        <v>45697400</v>
      </c>
      <c r="D42" s="16">
        <v>32197385.859999999</v>
      </c>
      <c r="E42" s="20">
        <f t="shared" si="0"/>
        <v>0.70457806921181509</v>
      </c>
      <c r="F42" s="18">
        <v>32197385.859999999</v>
      </c>
      <c r="G42" s="17">
        <f t="shared" si="2"/>
        <v>0.70457806921181509</v>
      </c>
      <c r="H42" s="18">
        <f t="shared" si="3"/>
        <v>0</v>
      </c>
      <c r="I42" s="19">
        <f t="shared" si="1"/>
        <v>13500014.140000001</v>
      </c>
    </row>
    <row r="43" spans="1:9" ht="36.75" customHeight="1" x14ac:dyDescent="0.25">
      <c r="A43" s="15" t="s">
        <v>50</v>
      </c>
      <c r="B43" s="16">
        <v>250000000</v>
      </c>
      <c r="C43" s="16">
        <v>250000000</v>
      </c>
      <c r="D43" s="16">
        <v>206581910.97</v>
      </c>
      <c r="E43" s="17">
        <f t="shared" si="0"/>
        <v>0.82632764388000002</v>
      </c>
      <c r="F43" s="18">
        <v>206852480.40000001</v>
      </c>
      <c r="G43" s="17">
        <f t="shared" si="2"/>
        <v>0.82740992160000004</v>
      </c>
      <c r="H43" s="16">
        <f t="shared" si="3"/>
        <v>-270569.43000000715</v>
      </c>
      <c r="I43" s="19">
        <f t="shared" si="1"/>
        <v>43418089.030000001</v>
      </c>
    </row>
    <row r="44" spans="1:9" ht="55.5" customHeight="1" x14ac:dyDescent="0.25">
      <c r="A44" s="15" t="s">
        <v>51</v>
      </c>
      <c r="B44" s="16">
        <v>1817500</v>
      </c>
      <c r="C44" s="16">
        <v>1817500</v>
      </c>
      <c r="D44" s="72">
        <v>0</v>
      </c>
      <c r="E44" s="17">
        <f t="shared" si="0"/>
        <v>0</v>
      </c>
      <c r="F44" s="18">
        <v>0</v>
      </c>
      <c r="G44" s="17">
        <f t="shared" si="2"/>
        <v>0</v>
      </c>
      <c r="H44" s="18">
        <f t="shared" si="3"/>
        <v>0</v>
      </c>
      <c r="I44" s="19">
        <f t="shared" si="1"/>
        <v>1817500</v>
      </c>
    </row>
    <row r="45" spans="1:9" ht="62.25" thickBot="1" x14ac:dyDescent="0.3">
      <c r="A45" s="21" t="s">
        <v>52</v>
      </c>
      <c r="B45" s="22">
        <v>4957400</v>
      </c>
      <c r="C45" s="22">
        <v>4957400</v>
      </c>
      <c r="D45" s="23">
        <v>0</v>
      </c>
      <c r="E45" s="24">
        <f t="shared" si="0"/>
        <v>0</v>
      </c>
      <c r="F45" s="23">
        <v>0</v>
      </c>
      <c r="G45" s="24">
        <f t="shared" si="2"/>
        <v>0</v>
      </c>
      <c r="H45" s="23">
        <f t="shared" si="3"/>
        <v>0</v>
      </c>
      <c r="I45" s="25">
        <f t="shared" si="1"/>
        <v>4957400</v>
      </c>
    </row>
    <row r="46" spans="1:9" ht="36.75" customHeight="1" thickBot="1" x14ac:dyDescent="0.3">
      <c r="A46" s="73" t="s">
        <v>53</v>
      </c>
      <c r="B46" s="74">
        <f>B8+B17+B18+B19+B25+B26+B29+B38</f>
        <v>1905042500</v>
      </c>
      <c r="C46" s="74">
        <f t="shared" ref="C46:I46" si="4">C8+C17+C18+C19+C25+C26+C29+C38</f>
        <v>1905042500</v>
      </c>
      <c r="D46" s="74">
        <f>D8+D17+D18+D19+D25+D26+D29+D38+U30</f>
        <v>1327435852.5</v>
      </c>
      <c r="E46" s="75">
        <f>D46/C46</f>
        <v>0.69680117503940198</v>
      </c>
      <c r="F46" s="74">
        <f t="shared" si="4"/>
        <v>1254329542.3299999</v>
      </c>
      <c r="G46" s="75">
        <f t="shared" si="2"/>
        <v>0.65842601534086509</v>
      </c>
      <c r="H46" s="74">
        <f t="shared" si="4"/>
        <v>73106310.169999957</v>
      </c>
      <c r="I46" s="76">
        <f t="shared" si="4"/>
        <v>577606647.5</v>
      </c>
    </row>
    <row r="47" spans="1:9" ht="40.5" customHeight="1" thickBot="1" x14ac:dyDescent="0.3">
      <c r="A47" s="77" t="s">
        <v>54</v>
      </c>
      <c r="B47" s="78">
        <f>B46-B38</f>
        <v>1508572100</v>
      </c>
      <c r="C47" s="78">
        <f>C46-C38</f>
        <v>1508572100</v>
      </c>
      <c r="D47" s="78">
        <f>D46-D38</f>
        <v>1036061314.9200001</v>
      </c>
      <c r="E47" s="79">
        <f>D47/C47</f>
        <v>0.68678276293191431</v>
      </c>
      <c r="F47" s="78">
        <f>F46-F38</f>
        <v>962713979.9799999</v>
      </c>
      <c r="G47" s="79">
        <f t="shared" si="2"/>
        <v>0.63816239209249592</v>
      </c>
      <c r="H47" s="78">
        <f>H46-H38</f>
        <v>73347334.939999998</v>
      </c>
      <c r="I47" s="80">
        <f>I46-I38</f>
        <v>472510785.07999998</v>
      </c>
    </row>
    <row r="48" spans="1:9" s="81" customFormat="1" ht="20.25" x14ac:dyDescent="0.3"/>
    <row r="49" spans="1:3" s="81" customFormat="1" ht="20.25" x14ac:dyDescent="0.3"/>
    <row r="50" spans="1:3" s="81" customFormat="1" ht="20.25" x14ac:dyDescent="0.3"/>
    <row r="51" spans="1:3" s="81" customFormat="1" ht="20.25" x14ac:dyDescent="0.3">
      <c r="A51" s="103" t="s">
        <v>55</v>
      </c>
      <c r="B51" s="105" t="s">
        <v>56</v>
      </c>
      <c r="C51" s="106"/>
    </row>
    <row r="52" spans="1:3" s="81" customFormat="1" ht="81" x14ac:dyDescent="0.3">
      <c r="A52" s="104"/>
      <c r="B52" s="82" t="s">
        <v>57</v>
      </c>
      <c r="C52" s="83" t="s">
        <v>58</v>
      </c>
    </row>
    <row r="53" spans="1:3" s="81" customFormat="1" ht="20.25" x14ac:dyDescent="0.3">
      <c r="A53" s="84" t="s">
        <v>59</v>
      </c>
      <c r="B53" s="85">
        <f>SUM(B54:B60)</f>
        <v>1905042500</v>
      </c>
      <c r="C53" s="85">
        <f>SUM(C54:C60)</f>
        <v>1327435852.5</v>
      </c>
    </row>
    <row r="54" spans="1:3" s="81" customFormat="1" ht="20.25" x14ac:dyDescent="0.3">
      <c r="A54" s="86" t="s">
        <v>60</v>
      </c>
      <c r="B54" s="87">
        <f>B9+B12+B14+B15</f>
        <v>583303151.39999998</v>
      </c>
      <c r="C54" s="87">
        <f>D9+D12+D14+D15</f>
        <v>575784304.51999998</v>
      </c>
    </row>
    <row r="55" spans="1:3" s="81" customFormat="1" ht="20.25" x14ac:dyDescent="0.3">
      <c r="A55" s="86" t="s">
        <v>61</v>
      </c>
      <c r="B55" s="87">
        <f>B10+B11+B13+B17+B20+B21+B22+B29</f>
        <v>649911748.60000002</v>
      </c>
      <c r="C55" s="87">
        <f>D10+D11+D13+D17+D20+D21+D22+D29</f>
        <v>413197802.20999998</v>
      </c>
    </row>
    <row r="56" spans="1:3" s="81" customFormat="1" ht="20.25" x14ac:dyDescent="0.3">
      <c r="A56" s="86" t="s">
        <v>62</v>
      </c>
      <c r="B56" s="87">
        <f>B18</f>
        <v>17897500</v>
      </c>
      <c r="C56" s="87">
        <f>D18</f>
        <v>12888680</v>
      </c>
    </row>
    <row r="57" spans="1:3" s="81" customFormat="1" ht="20.25" x14ac:dyDescent="0.3">
      <c r="A57" s="86" t="s">
        <v>63</v>
      </c>
      <c r="B57" s="87">
        <f>B38</f>
        <v>396470400</v>
      </c>
      <c r="C57" s="87">
        <f>D38</f>
        <v>291374537.57999998</v>
      </c>
    </row>
    <row r="58" spans="1:3" s="81" customFormat="1" ht="20.25" x14ac:dyDescent="0.3">
      <c r="A58" s="86" t="s">
        <v>64</v>
      </c>
      <c r="B58" s="87">
        <f>B16+B25+B26</f>
        <v>233320200</v>
      </c>
      <c r="C58" s="87">
        <f>D16+D25+D26</f>
        <v>26280000</v>
      </c>
    </row>
    <row r="59" spans="1:3" s="81" customFormat="1" ht="40.5" x14ac:dyDescent="0.3">
      <c r="A59" s="86" t="s">
        <v>65</v>
      </c>
      <c r="B59" s="83"/>
      <c r="C59" s="83"/>
    </row>
    <row r="60" spans="1:3" s="81" customFormat="1" ht="20.25" x14ac:dyDescent="0.3">
      <c r="A60" s="86" t="s">
        <v>66</v>
      </c>
      <c r="B60" s="87">
        <f>B23+B24</f>
        <v>24139500</v>
      </c>
      <c r="C60" s="87">
        <f>D23+D24</f>
        <v>7910528.1899999995</v>
      </c>
    </row>
    <row r="61" spans="1:3" s="81" customFormat="1" ht="20.25" x14ac:dyDescent="0.3">
      <c r="B61" s="88" t="str">
        <f>IF(B53=B46,"ОК","ОШИБКА")</f>
        <v>ОК</v>
      </c>
      <c r="C61" s="88" t="str">
        <f>IF(C53=D46,"ОК","ОШИБКА")</f>
        <v>ОК</v>
      </c>
    </row>
    <row r="62" spans="1:3" s="81" customFormat="1" ht="20.25" x14ac:dyDescent="0.3"/>
    <row r="63" spans="1:3" s="81" customFormat="1" ht="20.25" x14ac:dyDescent="0.3"/>
    <row r="64" spans="1:3" s="81" customFormat="1" ht="20.25" x14ac:dyDescent="0.3"/>
    <row r="65" spans="4:7" s="81" customFormat="1" ht="20.25" x14ac:dyDescent="0.3"/>
    <row r="66" spans="4:7" s="81" customFormat="1" ht="20.25" x14ac:dyDescent="0.3"/>
    <row r="67" spans="4:7" s="81" customFormat="1" ht="20.25" x14ac:dyDescent="0.3"/>
    <row r="68" spans="4:7" s="81" customFormat="1" ht="20.25" x14ac:dyDescent="0.3"/>
    <row r="69" spans="4:7" s="81" customFormat="1" ht="20.25" x14ac:dyDescent="0.3"/>
    <row r="70" spans="4:7" s="81" customFormat="1" ht="20.25" x14ac:dyDescent="0.3">
      <c r="D70" s="89"/>
      <c r="G70" s="89"/>
    </row>
    <row r="71" spans="4:7" s="81" customFormat="1" ht="20.25" x14ac:dyDescent="0.3"/>
    <row r="72" spans="4:7" s="81" customFormat="1" ht="20.25" x14ac:dyDescent="0.3"/>
    <row r="73" spans="4:7" s="81" customFormat="1" ht="20.25" x14ac:dyDescent="0.3"/>
    <row r="74" spans="4:7" s="81" customFormat="1" ht="20.25" x14ac:dyDescent="0.3"/>
    <row r="75" spans="4:7" s="81" customFormat="1" ht="20.25" x14ac:dyDescent="0.3"/>
    <row r="76" spans="4:7" s="81" customFormat="1" ht="20.25" x14ac:dyDescent="0.3"/>
    <row r="77" spans="4:7" s="81" customFormat="1" ht="20.25" x14ac:dyDescent="0.3"/>
    <row r="78" spans="4:7" s="81" customFormat="1" ht="20.25" x14ac:dyDescent="0.3"/>
    <row r="79" spans="4:7" s="81" customFormat="1" ht="20.25" x14ac:dyDescent="0.3"/>
    <row r="80" spans="4:7" s="81" customFormat="1" ht="20.25" x14ac:dyDescent="0.3"/>
    <row r="81" s="81" customFormat="1" ht="20.25" x14ac:dyDescent="0.3"/>
    <row r="82" s="81" customFormat="1" ht="20.25" x14ac:dyDescent="0.3"/>
    <row r="83" s="81" customFormat="1" ht="20.25" x14ac:dyDescent="0.3"/>
    <row r="84" s="81" customFormat="1" ht="20.25" x14ac:dyDescent="0.3"/>
    <row r="85" s="81" customFormat="1" ht="20.25" x14ac:dyDescent="0.3"/>
    <row r="86" s="81" customFormat="1" ht="20.25" x14ac:dyDescent="0.3"/>
    <row r="87" s="81" customFormat="1" ht="20.25" x14ac:dyDescent="0.3"/>
    <row r="88" s="81" customFormat="1" ht="20.25" x14ac:dyDescent="0.3"/>
    <row r="89" s="81" customFormat="1" ht="20.25" x14ac:dyDescent="0.3"/>
    <row r="90" s="81" customFormat="1" ht="20.25" x14ac:dyDescent="0.3"/>
    <row r="91" s="81" customFormat="1" ht="20.25" x14ac:dyDescent="0.3"/>
    <row r="92" s="81" customFormat="1" ht="20.25" x14ac:dyDescent="0.3"/>
  </sheetData>
  <mergeCells count="7">
    <mergeCell ref="A51:A52"/>
    <mergeCell ref="B51:C51"/>
    <mergeCell ref="A1:I1"/>
    <mergeCell ref="A2:I2"/>
    <mergeCell ref="A3:I3"/>
    <mergeCell ref="A5:A6"/>
    <mergeCell ref="B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Арищенко</dc:creator>
  <cp:lastModifiedBy>Елена Арищенко</cp:lastModifiedBy>
  <dcterms:created xsi:type="dcterms:W3CDTF">2015-06-05T18:19:34Z</dcterms:created>
  <dcterms:modified xsi:type="dcterms:W3CDTF">2024-09-05T14:15:31Z</dcterms:modified>
</cp:coreProperties>
</file>